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8.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11.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russes02\Desktop\"/>
    </mc:Choice>
  </mc:AlternateContent>
  <xr:revisionPtr revIDLastSave="0" documentId="8_{FDA39DA1-04D1-42D6-8007-F920C366573F}" xr6:coauthVersionLast="47" xr6:coauthVersionMax="47" xr10:uidLastSave="{00000000-0000-0000-0000-000000000000}"/>
  <workbookProtection workbookAlgorithmName="SHA-512" workbookHashValue="HDNyJ4JTRJ4m096UhI1k3gDyBbw4VDhZeR2doS9m4wzUGhXm/Uq6uK3nNTxtZalhsLLHcaLYkTPCbEwefnt+Ag==" workbookSaltValue="zdaCYAIPQkDyQphU4rpSwA==" workbookSpinCount="100000" lockStructure="1"/>
  <bookViews>
    <workbookView xWindow="28680" yWindow="-120" windowWidth="29040" windowHeight="15840" tabRatio="895" xr2:uid="{00000000-000D-0000-FFFF-FFFF00000000}"/>
  </bookViews>
  <sheets>
    <sheet name="Home" sheetId="2" r:id="rId1"/>
    <sheet name="Framework" sheetId="16" r:id="rId2"/>
    <sheet name="Establish context" sheetId="1" r:id="rId3"/>
    <sheet name="Analyse situation" sheetId="5" r:id="rId4"/>
    <sheet name="Develop response" sheetId="6" r:id="rId5"/>
    <sheet name="Design and deliver options" sheetId="7" r:id="rId6"/>
    <sheet name="Monitor, report, adapt" sheetId="8" r:id="rId7"/>
    <sheet name="Community &amp; stakeholders" sheetId="15" r:id="rId8"/>
    <sheet name="Resourcing &amp; governance" sheetId="13" r:id="rId9"/>
    <sheet name="Knowledge sharing" sheetId="14" r:id="rId10"/>
    <sheet name="RawResults" sheetId="19" state="hidden" r:id="rId11"/>
    <sheet name="Raw Calcs" sheetId="17" state="hidden" r:id="rId12"/>
  </sheets>
  <definedNames>
    <definedName name="_xlnm._FilterDatabase" localSheetId="1" hidden="1">Framework!$R$6:$AA$17</definedName>
    <definedName name="Criteria_Count">ROWS(Criteria_Rating)-1</definedName>
    <definedName name="Criteria_Points">'Raw Calcs'!$B$2:$B$6</definedName>
    <definedName name="Criteria_Rating">'Raw Calcs'!$F$2:$F$6</definedName>
    <definedName name="Enabling1">"Identify &amp; engage with community &amp; stakeholders"</definedName>
    <definedName name="Enabling2">"Secure resourcing &amp; ensure governance"</definedName>
    <definedName name="Enabling3">"Capture &amp; share knowledge"</definedName>
    <definedName name="MaxScore">'Raw Calcs'!$B$2</definedName>
    <definedName name="Score_Lower">'Raw Calcs'!$A$2:$A$5</definedName>
    <definedName name="Score_Points">'Raw Calcs'!$B$2:$B$6</definedName>
    <definedName name="Score_Upper">'Raw Calcs'!$C$2:$C$5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E28" i="19" l="1"/>
  <c r="F28" i="19" s="1"/>
  <c r="G28" i="19"/>
  <c r="H28" i="19"/>
  <c r="N28" i="19"/>
  <c r="E29" i="19"/>
  <c r="F29" i="19" s="1"/>
  <c r="E30" i="19"/>
  <c r="F30" i="19" s="1"/>
  <c r="G30" i="19"/>
  <c r="H30" i="19"/>
  <c r="N30" i="19"/>
  <c r="E31" i="19"/>
  <c r="F31" i="19" s="1"/>
  <c r="G31" i="19"/>
  <c r="H31" i="19"/>
  <c r="N31" i="19"/>
  <c r="D29" i="19"/>
  <c r="D30" i="19"/>
  <c r="D31" i="19"/>
  <c r="B14" i="1"/>
  <c r="F5" i="15"/>
  <c r="H10" i="15"/>
  <c r="H6" i="14"/>
  <c r="B72" i="19"/>
  <c r="H11" i="14"/>
  <c r="F11" i="14"/>
  <c r="E71" i="19" s="1"/>
  <c r="D11" i="14"/>
  <c r="D71" i="19" s="1"/>
  <c r="D12" i="14"/>
  <c r="D72" i="19" s="1"/>
  <c r="H6" i="15"/>
  <c r="F6" i="15"/>
  <c r="D6" i="15"/>
  <c r="D40" i="19" s="1"/>
  <c r="B40" i="19"/>
  <c r="E4" i="19"/>
  <c r="F4" i="19" s="1"/>
  <c r="B4" i="19"/>
  <c r="D4" i="19"/>
  <c r="H29" i="19" l="1"/>
  <c r="G29" i="19"/>
  <c r="I30" i="19"/>
  <c r="I28" i="19"/>
  <c r="I31" i="19"/>
  <c r="F12" i="14"/>
  <c r="E72" i="19" s="1"/>
  <c r="F72" i="19" s="1"/>
  <c r="H12" i="14"/>
  <c r="F10" i="14"/>
  <c r="H10" i="14"/>
  <c r="F9" i="14"/>
  <c r="H9" i="14"/>
  <c r="F8" i="14"/>
  <c r="F6" i="14"/>
  <c r="F7" i="14"/>
  <c r="F5" i="14"/>
  <c r="H5" i="14"/>
  <c r="F17" i="13"/>
  <c r="F18" i="13"/>
  <c r="F16" i="13"/>
  <c r="H16" i="13"/>
  <c r="F14" i="13"/>
  <c r="F15" i="13"/>
  <c r="F13" i="13"/>
  <c r="H13" i="13"/>
  <c r="F11" i="13"/>
  <c r="F12" i="13"/>
  <c r="F10" i="13"/>
  <c r="H10" i="13"/>
  <c r="H9" i="13"/>
  <c r="F9" i="13"/>
  <c r="F6" i="13"/>
  <c r="F7" i="13"/>
  <c r="F8" i="13"/>
  <c r="F5" i="13"/>
  <c r="H5" i="13"/>
  <c r="G5" i="13"/>
  <c r="F16" i="15"/>
  <c r="F15" i="15"/>
  <c r="F13" i="15"/>
  <c r="F14" i="15"/>
  <c r="F12" i="15"/>
  <c r="F11" i="15"/>
  <c r="F10" i="15"/>
  <c r="F9" i="15"/>
  <c r="F8" i="15"/>
  <c r="H8" i="15"/>
  <c r="F7" i="15"/>
  <c r="E40" i="19" s="1"/>
  <c r="F40" i="19" s="1"/>
  <c r="H9" i="19"/>
  <c r="H10" i="19"/>
  <c r="H11" i="19"/>
  <c r="G9" i="19"/>
  <c r="G10" i="19"/>
  <c r="G11" i="19"/>
  <c r="E11" i="19"/>
  <c r="F11" i="19" s="1"/>
  <c r="D9" i="19"/>
  <c r="D10" i="19"/>
  <c r="D11" i="19"/>
  <c r="D8" i="19"/>
  <c r="I29" i="19" l="1"/>
  <c r="M29" i="19" s="1"/>
  <c r="H17" i="13"/>
  <c r="H18" i="13"/>
  <c r="H14" i="13"/>
  <c r="H15" i="13"/>
  <c r="H11" i="13"/>
  <c r="H12" i="13"/>
  <c r="H6" i="13"/>
  <c r="H7" i="13"/>
  <c r="H8" i="13"/>
  <c r="I41" i="19"/>
  <c r="I42" i="19"/>
  <c r="I43" i="19"/>
  <c r="I44" i="19"/>
  <c r="I45" i="19"/>
  <c r="I52" i="19"/>
  <c r="I53" i="19"/>
  <c r="I54" i="19"/>
  <c r="I55" i="19"/>
  <c r="I56" i="19"/>
  <c r="I57" i="19"/>
  <c r="I58" i="19"/>
  <c r="I66" i="19"/>
  <c r="I67" i="19"/>
  <c r="I68" i="19"/>
  <c r="I69" i="19"/>
  <c r="H8" i="14"/>
  <c r="H16" i="15"/>
  <c r="H15" i="15"/>
  <c r="H13" i="15"/>
  <c r="H14" i="15"/>
  <c r="H12" i="15"/>
  <c r="H11" i="15"/>
  <c r="H9" i="15"/>
  <c r="H7" i="15"/>
  <c r="H5" i="15"/>
  <c r="H64" i="19"/>
  <c r="H63" i="19"/>
  <c r="H61" i="19"/>
  <c r="H60" i="19"/>
  <c r="H50" i="19"/>
  <c r="H48" i="19"/>
  <c r="H47" i="19"/>
  <c r="H5" i="19"/>
  <c r="H7" i="19"/>
  <c r="H13" i="19"/>
  <c r="H14" i="19"/>
  <c r="H16" i="19"/>
  <c r="H18" i="19"/>
  <c r="H19" i="19"/>
  <c r="H20" i="19"/>
  <c r="H22" i="19"/>
  <c r="H23" i="19"/>
  <c r="H25" i="19"/>
  <c r="H33" i="19"/>
  <c r="H34" i="19"/>
  <c r="H36" i="19"/>
  <c r="H37" i="19"/>
  <c r="G64" i="19"/>
  <c r="G63" i="19"/>
  <c r="G61" i="19"/>
  <c r="G60" i="19"/>
  <c r="G50" i="19"/>
  <c r="G48" i="19"/>
  <c r="G47" i="19"/>
  <c r="G5" i="19"/>
  <c r="G7" i="19"/>
  <c r="G13" i="19"/>
  <c r="G14" i="19"/>
  <c r="G16" i="19"/>
  <c r="G18" i="19"/>
  <c r="G19" i="19"/>
  <c r="G20" i="19"/>
  <c r="G22" i="19"/>
  <c r="G23" i="19"/>
  <c r="G25" i="19"/>
  <c r="G33" i="19"/>
  <c r="G34" i="19"/>
  <c r="G36" i="19"/>
  <c r="G37" i="19"/>
  <c r="D24" i="19"/>
  <c r="D25" i="19"/>
  <c r="E24" i="19"/>
  <c r="F24" i="19" s="1"/>
  <c r="E25" i="19"/>
  <c r="F25" i="19" s="1"/>
  <c r="K29" i="19" l="1"/>
  <c r="J29" i="19"/>
  <c r="L29" i="19"/>
  <c r="I22" i="19"/>
  <c r="I20" i="19"/>
  <c r="I5" i="19"/>
  <c r="I9" i="19"/>
  <c r="I16" i="19"/>
  <c r="I14" i="19"/>
  <c r="I48" i="19"/>
  <c r="I23" i="19"/>
  <c r="I18" i="19"/>
  <c r="I11" i="19"/>
  <c r="I19" i="19"/>
  <c r="I34" i="19"/>
  <c r="I64" i="19"/>
  <c r="I37" i="19"/>
  <c r="I33" i="19"/>
  <c r="I10" i="19"/>
  <c r="I61" i="19"/>
  <c r="I36" i="19"/>
  <c r="I63" i="19"/>
  <c r="I47" i="19"/>
  <c r="I60" i="19"/>
  <c r="I25" i="19"/>
  <c r="I50" i="19"/>
  <c r="I7" i="19"/>
  <c r="I13" i="19"/>
  <c r="H24" i="19"/>
  <c r="G24" i="19"/>
  <c r="N29" i="19" l="1"/>
  <c r="I24" i="19"/>
  <c r="J24" i="19" l="1"/>
  <c r="M24" i="19"/>
  <c r="K24" i="19"/>
  <c r="L24" i="19"/>
  <c r="E70" i="19"/>
  <c r="E47" i="19"/>
  <c r="E48" i="19"/>
  <c r="E46" i="19"/>
  <c r="E45" i="19"/>
  <c r="E44" i="19"/>
  <c r="E42" i="19"/>
  <c r="E60" i="19"/>
  <c r="E61" i="19"/>
  <c r="E59" i="19"/>
  <c r="E57" i="19"/>
  <c r="E58" i="19"/>
  <c r="E56" i="19"/>
  <c r="E55" i="19"/>
  <c r="N24" i="19" l="1"/>
  <c r="C2" i="17"/>
  <c r="F42" i="19" l="1"/>
  <c r="F44" i="19"/>
  <c r="F45" i="19"/>
  <c r="F46" i="19"/>
  <c r="F47" i="19"/>
  <c r="F55" i="19"/>
  <c r="F56" i="19"/>
  <c r="F57" i="19"/>
  <c r="F58" i="19"/>
  <c r="F59" i="19"/>
  <c r="F60" i="19"/>
  <c r="F61" i="19"/>
  <c r="F70" i="19"/>
  <c r="F71" i="19"/>
  <c r="B66" i="19" l="1"/>
  <c r="B67" i="19"/>
  <c r="B68" i="19"/>
  <c r="B69" i="19"/>
  <c r="B70" i="19"/>
  <c r="B71" i="19"/>
  <c r="G71" i="19" s="1"/>
  <c r="B65" i="19"/>
  <c r="B52" i="19"/>
  <c r="B53" i="19"/>
  <c r="B54" i="19"/>
  <c r="B55" i="19"/>
  <c r="B56" i="19"/>
  <c r="B57" i="19"/>
  <c r="B58" i="19"/>
  <c r="B59" i="19"/>
  <c r="B60" i="19"/>
  <c r="B61" i="19"/>
  <c r="B62" i="19"/>
  <c r="B63" i="19"/>
  <c r="B64" i="19"/>
  <c r="B51" i="19"/>
  <c r="B41" i="19"/>
  <c r="B42" i="19"/>
  <c r="B43" i="19"/>
  <c r="B44" i="19"/>
  <c r="B45" i="19"/>
  <c r="B46" i="19"/>
  <c r="B47" i="19"/>
  <c r="B48" i="19"/>
  <c r="B49" i="19"/>
  <c r="B50" i="19"/>
  <c r="B39" i="19"/>
  <c r="E33" i="19"/>
  <c r="F33" i="19" s="1"/>
  <c r="E34" i="19"/>
  <c r="F34" i="19" s="1"/>
  <c r="E35" i="19"/>
  <c r="F35" i="19" s="1"/>
  <c r="E36" i="19"/>
  <c r="F36" i="19" s="1"/>
  <c r="E37" i="19"/>
  <c r="F37" i="19" s="1"/>
  <c r="E38" i="19"/>
  <c r="E32" i="19"/>
  <c r="F32" i="19" s="1"/>
  <c r="D33" i="19"/>
  <c r="D34" i="19"/>
  <c r="D35" i="19"/>
  <c r="D36" i="19"/>
  <c r="D37" i="19"/>
  <c r="D38" i="19"/>
  <c r="D32" i="19"/>
  <c r="E27" i="19"/>
  <c r="F27" i="19" s="1"/>
  <c r="E26" i="19"/>
  <c r="F26" i="19" s="1"/>
  <c r="D27" i="19"/>
  <c r="D28" i="19"/>
  <c r="D26" i="19"/>
  <c r="E18" i="19"/>
  <c r="F18" i="19" s="1"/>
  <c r="E19" i="19"/>
  <c r="F19" i="19" s="1"/>
  <c r="E20" i="19"/>
  <c r="F20" i="19" s="1"/>
  <c r="E21" i="19"/>
  <c r="F21" i="19" s="1"/>
  <c r="E22" i="19"/>
  <c r="F22" i="19" s="1"/>
  <c r="E23" i="19"/>
  <c r="F23" i="19" s="1"/>
  <c r="E17" i="19"/>
  <c r="F17" i="19" s="1"/>
  <c r="D18" i="19"/>
  <c r="D19" i="19"/>
  <c r="D20" i="19"/>
  <c r="D21" i="19"/>
  <c r="D22" i="19"/>
  <c r="D23" i="19"/>
  <c r="D17" i="19"/>
  <c r="E13" i="19"/>
  <c r="F13" i="19" s="1"/>
  <c r="E14" i="19"/>
  <c r="F14" i="19" s="1"/>
  <c r="E15" i="19"/>
  <c r="F15" i="19" s="1"/>
  <c r="E16" i="19"/>
  <c r="F16" i="19" s="1"/>
  <c r="E12" i="19"/>
  <c r="F12" i="19" s="1"/>
  <c r="D13" i="19"/>
  <c r="D14" i="19"/>
  <c r="D15" i="19"/>
  <c r="D16" i="19"/>
  <c r="D12" i="19"/>
  <c r="E5" i="19"/>
  <c r="F5" i="19" s="1"/>
  <c r="E6" i="19"/>
  <c r="F6" i="19" s="1"/>
  <c r="E7" i="19"/>
  <c r="F7" i="19" s="1"/>
  <c r="E8" i="19"/>
  <c r="F8" i="19" s="1"/>
  <c r="E9" i="19"/>
  <c r="F9" i="19" s="1"/>
  <c r="E10" i="19"/>
  <c r="F10" i="19" s="1"/>
  <c r="E3" i="19"/>
  <c r="F3" i="19" s="1"/>
  <c r="B5" i="19"/>
  <c r="B6" i="19"/>
  <c r="B7" i="19"/>
  <c r="B8" i="19"/>
  <c r="B9" i="19"/>
  <c r="B10" i="19"/>
  <c r="B11" i="19"/>
  <c r="B3" i="19"/>
  <c r="D5" i="19"/>
  <c r="D6" i="19"/>
  <c r="D7" i="19"/>
  <c r="G15" i="19" l="1"/>
  <c r="H8" i="19"/>
  <c r="G8" i="19"/>
  <c r="H12" i="19"/>
  <c r="G12" i="19"/>
  <c r="H21" i="19"/>
  <c r="G21" i="19"/>
  <c r="G3" i="19"/>
  <c r="H26" i="19"/>
  <c r="G26" i="19"/>
  <c r="H15" i="19"/>
  <c r="G32" i="19"/>
  <c r="H32" i="19"/>
  <c r="G59" i="19"/>
  <c r="H6" i="19"/>
  <c r="G6" i="19"/>
  <c r="G70" i="19"/>
  <c r="H35" i="19"/>
  <c r="G35" i="19"/>
  <c r="H17" i="19"/>
  <c r="G17" i="19"/>
  <c r="H3" i="19"/>
  <c r="G27" i="19"/>
  <c r="H27" i="19"/>
  <c r="F38" i="19"/>
  <c r="D10" i="14"/>
  <c r="E69" i="19"/>
  <c r="D9" i="14"/>
  <c r="D69" i="19" s="1"/>
  <c r="E68" i="19"/>
  <c r="F68" i="19" s="1"/>
  <c r="D8" i="14"/>
  <c r="D68" i="19" s="1"/>
  <c r="E66" i="19"/>
  <c r="F66" i="19" s="1"/>
  <c r="E67" i="19"/>
  <c r="F67" i="19" s="1"/>
  <c r="E65" i="19"/>
  <c r="F65" i="19" s="1"/>
  <c r="D6" i="14"/>
  <c r="D66" i="19" s="1"/>
  <c r="D7" i="14"/>
  <c r="D67" i="19" s="1"/>
  <c r="D5" i="14"/>
  <c r="D65" i="19" s="1"/>
  <c r="E63" i="19"/>
  <c r="F63" i="19" s="1"/>
  <c r="E64" i="19"/>
  <c r="F64" i="19" s="1"/>
  <c r="E62" i="19"/>
  <c r="F62" i="19" s="1"/>
  <c r="D17" i="13"/>
  <c r="D63" i="19" s="1"/>
  <c r="D18" i="13"/>
  <c r="D64" i="19" s="1"/>
  <c r="D16" i="13"/>
  <c r="D62" i="19" s="1"/>
  <c r="D14" i="13"/>
  <c r="D60" i="19" s="1"/>
  <c r="D15" i="13"/>
  <c r="D61" i="19" s="1"/>
  <c r="D13" i="13"/>
  <c r="D59" i="19" s="1"/>
  <c r="D11" i="13"/>
  <c r="D57" i="19" s="1"/>
  <c r="D12" i="13"/>
  <c r="D58" i="19" s="1"/>
  <c r="D10" i="13"/>
  <c r="D56" i="19" s="1"/>
  <c r="D9" i="13"/>
  <c r="D55" i="19" s="1"/>
  <c r="E52" i="19"/>
  <c r="F52" i="19" s="1"/>
  <c r="E53" i="19"/>
  <c r="F53" i="19" s="1"/>
  <c r="E54" i="19"/>
  <c r="F54" i="19" s="1"/>
  <c r="E51" i="19"/>
  <c r="F51" i="19" s="1"/>
  <c r="D6" i="13"/>
  <c r="D52" i="19" s="1"/>
  <c r="D7" i="13"/>
  <c r="D53" i="19" s="1"/>
  <c r="D8" i="13"/>
  <c r="D54" i="19" s="1"/>
  <c r="D5" i="13"/>
  <c r="D51" i="19" s="1"/>
  <c r="B2" i="14"/>
  <c r="B2" i="13"/>
  <c r="F48" i="19"/>
  <c r="E50" i="19"/>
  <c r="F50" i="19" s="1"/>
  <c r="E49" i="19"/>
  <c r="F49" i="19" s="1"/>
  <c r="D16" i="15"/>
  <c r="D50" i="19" s="1"/>
  <c r="D15" i="15"/>
  <c r="D49" i="19" s="1"/>
  <c r="D13" i="15"/>
  <c r="D47" i="19" s="1"/>
  <c r="D14" i="15"/>
  <c r="D48" i="19" s="1"/>
  <c r="D12" i="15"/>
  <c r="D46" i="19" s="1"/>
  <c r="D10" i="15"/>
  <c r="D44" i="19" s="1"/>
  <c r="D11" i="15"/>
  <c r="D45" i="19" s="1"/>
  <c r="D9" i="15"/>
  <c r="D43" i="19" s="1"/>
  <c r="D8" i="15"/>
  <c r="D42" i="19" s="1"/>
  <c r="E41" i="19"/>
  <c r="F41" i="19" s="1"/>
  <c r="E39" i="19"/>
  <c r="F39" i="19" s="1"/>
  <c r="D7" i="15"/>
  <c r="D41" i="19" s="1"/>
  <c r="D5" i="15"/>
  <c r="D39" i="19" s="1"/>
  <c r="B2" i="15"/>
  <c r="B17" i="8"/>
  <c r="B14" i="8"/>
  <c r="B12" i="8"/>
  <c r="B17" i="7"/>
  <c r="B14" i="7"/>
  <c r="B11" i="7"/>
  <c r="I12" i="19" l="1"/>
  <c r="D70" i="19"/>
  <c r="I21" i="19"/>
  <c r="I8" i="19"/>
  <c r="I17" i="19"/>
  <c r="I27" i="19"/>
  <c r="G62" i="19"/>
  <c r="I3" i="19"/>
  <c r="I32" i="19"/>
  <c r="I15" i="19"/>
  <c r="I6" i="19"/>
  <c r="I26" i="19"/>
  <c r="H71" i="19"/>
  <c r="I35" i="19"/>
  <c r="H49" i="19"/>
  <c r="H70" i="19"/>
  <c r="H59" i="19"/>
  <c r="H51" i="19"/>
  <c r="G51" i="19"/>
  <c r="H62" i="19"/>
  <c r="G46" i="19"/>
  <c r="H38" i="19"/>
  <c r="G38" i="19"/>
  <c r="G49" i="19"/>
  <c r="H46" i="19"/>
  <c r="E43" i="19"/>
  <c r="F43" i="19" s="1"/>
  <c r="G39" i="19" s="1"/>
  <c r="G65" i="19"/>
  <c r="F69" i="19"/>
  <c r="H65" i="19" s="1"/>
  <c r="B19" i="6"/>
  <c r="B16" i="6"/>
  <c r="B14" i="6"/>
  <c r="B13" i="5"/>
  <c r="B12" i="5"/>
  <c r="B10" i="5"/>
  <c r="B21" i="1"/>
  <c r="B17" i="1"/>
  <c r="C5" i="17"/>
  <c r="A5" i="17"/>
  <c r="C4" i="17"/>
  <c r="A4" i="17"/>
  <c r="C3" i="17"/>
  <c r="A3" i="17"/>
  <c r="A2" i="17"/>
  <c r="J6" i="19" l="1"/>
  <c r="L6" i="19"/>
  <c r="K6" i="19"/>
  <c r="M6" i="19"/>
  <c r="J8" i="19"/>
  <c r="M8" i="19"/>
  <c r="K8" i="19"/>
  <c r="L8" i="19"/>
  <c r="L35" i="19"/>
  <c r="J35" i="19"/>
  <c r="K35" i="19"/>
  <c r="M35" i="19"/>
  <c r="M32" i="19"/>
  <c r="J32" i="19"/>
  <c r="L32" i="19"/>
  <c r="K32" i="19"/>
  <c r="M21" i="19"/>
  <c r="L21" i="19"/>
  <c r="K21" i="19"/>
  <c r="J21" i="19"/>
  <c r="L3" i="19"/>
  <c r="M3" i="19"/>
  <c r="J3" i="19"/>
  <c r="K3" i="19"/>
  <c r="J12" i="19"/>
  <c r="M12" i="19"/>
  <c r="L12" i="19"/>
  <c r="K12" i="19"/>
  <c r="J27" i="19"/>
  <c r="M27" i="19"/>
  <c r="L27" i="19"/>
  <c r="K27" i="19"/>
  <c r="M15" i="19"/>
  <c r="J15" i="19"/>
  <c r="L15" i="19"/>
  <c r="K15" i="19"/>
  <c r="M26" i="19"/>
  <c r="J26" i="19"/>
  <c r="L26" i="19"/>
  <c r="K26" i="19"/>
  <c r="J17" i="19"/>
  <c r="L17" i="19"/>
  <c r="M17" i="19"/>
  <c r="K17" i="19"/>
  <c r="H39" i="19"/>
  <c r="I39" i="19" s="1"/>
  <c r="I51" i="19"/>
  <c r="I38" i="19"/>
  <c r="I59" i="19"/>
  <c r="I65" i="19"/>
  <c r="I46" i="19"/>
  <c r="I49" i="19"/>
  <c r="I71" i="19"/>
  <c r="I70" i="19"/>
  <c r="I62" i="19"/>
  <c r="L39" i="19" l="1"/>
  <c r="K39" i="19"/>
  <c r="J39" i="19"/>
  <c r="M39" i="19"/>
  <c r="J70" i="19"/>
  <c r="M70" i="19"/>
  <c r="L70" i="19"/>
  <c r="K70" i="19"/>
  <c r="M71" i="19"/>
  <c r="L71" i="19"/>
  <c r="K71" i="19"/>
  <c r="J71" i="19"/>
  <c r="L49" i="19"/>
  <c r="J49" i="19"/>
  <c r="M49" i="19"/>
  <c r="K49" i="19"/>
  <c r="L59" i="19"/>
  <c r="J59" i="19"/>
  <c r="M59" i="19"/>
  <c r="K59" i="19"/>
  <c r="J38" i="19"/>
  <c r="M38" i="19"/>
  <c r="L38" i="19"/>
  <c r="K38" i="19"/>
  <c r="M62" i="19"/>
  <c r="J62" i="19"/>
  <c r="L62" i="19"/>
  <c r="K62" i="19"/>
  <c r="M51" i="19"/>
  <c r="L51" i="19"/>
  <c r="K51" i="19"/>
  <c r="J51" i="19"/>
  <c r="M46" i="19"/>
  <c r="J46" i="19"/>
  <c r="L46" i="19"/>
  <c r="K46" i="19"/>
  <c r="L65" i="19"/>
  <c r="J65" i="19"/>
  <c r="M65" i="19"/>
  <c r="K65" i="19"/>
  <c r="N17" i="19"/>
  <c r="N8" i="19"/>
  <c r="N26" i="19"/>
  <c r="N35" i="19"/>
  <c r="N32" i="19"/>
  <c r="N12" i="19"/>
  <c r="N15" i="19"/>
  <c r="N27" i="19"/>
  <c r="N6" i="19"/>
  <c r="N21" i="19"/>
  <c r="N3" i="19"/>
  <c r="D3" i="19"/>
  <c r="N70" i="19" l="1"/>
  <c r="N59" i="19"/>
  <c r="N49" i="19"/>
  <c r="N51" i="19"/>
  <c r="N39" i="19"/>
  <c r="N46" i="19"/>
  <c r="N65" i="19"/>
  <c r="N71" i="19"/>
  <c r="N62" i="19"/>
  <c r="N38" i="19"/>
</calcChain>
</file>

<file path=xl/sharedStrings.xml><?xml version="1.0" encoding="utf-8"?>
<sst xmlns="http://schemas.openxmlformats.org/spreadsheetml/2006/main" count="442" uniqueCount="222">
  <si>
    <t>NSW Water Efficiency Framework rating tool</t>
  </si>
  <si>
    <t>The NSW Water Efficiency Framework is a best-practice guide to developing and delivering water efficiency. It provides clear steps to design, deliver and review water efficiency programs.
Government, water utilities, councils and large businesses will find guidance on implementing water efficiency initiatives no matter what their level of maturity.
This rating tool can be used as a workbook to track and self-rate progress towards best practice.</t>
  </si>
  <si>
    <t>Using the framework tool:</t>
  </si>
  <si>
    <t>Each of the elements and enabling factors can be found in the tabs along the bottom of the workbook. 
Start at establish context and work across the tabs.
On each sheet you will enter a rating, justification and recommended actions.</t>
  </si>
  <si>
    <t>You can self rate the criteria qualitatively on a 5-point scale based on these descriptors.</t>
  </si>
  <si>
    <t>The structure of the framework:</t>
  </si>
  <si>
    <t xml:space="preserve"> Phases</t>
  </si>
  <si>
    <r>
      <t>There are 3 overarchi</t>
    </r>
    <r>
      <rPr>
        <sz val="12"/>
        <rFont val="Arial"/>
        <family val="2"/>
      </rPr>
      <t>ng phases: plan, implement and review.</t>
    </r>
  </si>
  <si>
    <t xml:space="preserve"> Elements</t>
  </si>
  <si>
    <t>There are 5 elements: establish context, analyse situation, develop response, design and deliver options and monitor, report and adapt.
Each element has a number of steps that contributes to its success.</t>
  </si>
  <si>
    <t xml:space="preserve"> Steps</t>
  </si>
  <si>
    <t>Each element consists of 2-3 steps.</t>
  </si>
  <si>
    <t xml:space="preserve"> Enabling factors</t>
  </si>
  <si>
    <t>Each element is supported by 3 enabling factors: identify and engage with stakeholders, secure resourcing and ensure governance, capture and share knowledge.</t>
  </si>
  <si>
    <t xml:space="preserve"> Criteria</t>
  </si>
  <si>
    <t>For each of the elements in the framework, we have developed evaluation criteria to help identify progress towards water efficiency best practice.</t>
  </si>
  <si>
    <t xml:space="preserve"> Performance</t>
  </si>
  <si>
    <t xml:space="preserve">Dynamic bar charts indicate progress towards best practice for each element and enabling factor. You can view overall progress on the Framework tab. </t>
  </si>
  <si>
    <t xml:space="preserve"> Justification</t>
  </si>
  <si>
    <t>Record justification for the rating.</t>
  </si>
  <si>
    <t xml:space="preserve"> Recommended actions</t>
  </si>
  <si>
    <t>Record recommended actions to make improvements.</t>
  </si>
  <si>
    <t xml:space="preserve"> Guiding questions</t>
  </si>
  <si>
    <t>There are a series of guiding questions that give practical prompts to guide what needs to happen for each element and enabling factor.</t>
  </si>
  <si>
    <t>The NSW Water Efficiency Framework rating tool was developed for DPE by the Institute for Sustainable Futures (University of Technology Sydney)</t>
  </si>
  <si>
    <t>ISF2022</t>
  </si>
  <si>
    <t>Establish context</t>
  </si>
  <si>
    <t>Steps</t>
  </si>
  <si>
    <t>Evaluative criteria</t>
  </si>
  <si>
    <t>Rating (drop down)</t>
  </si>
  <si>
    <t>Justification</t>
  </si>
  <si>
    <t>Recommended actions</t>
  </si>
  <si>
    <t>Guidance</t>
  </si>
  <si>
    <t>Understand strategic context</t>
  </si>
  <si>
    <t>The drivers for water efficiency are clearly identified.</t>
  </si>
  <si>
    <t>Not done</t>
  </si>
  <si>
    <r>
      <t xml:space="preserve">Why is the program being developed?
</t>
    </r>
    <r>
      <rPr>
        <b/>
        <sz val="10"/>
        <color rgb="FF404041"/>
        <rFont val="Arial"/>
        <family val="2"/>
      </rPr>
      <t>Drivers:</t>
    </r>
    <r>
      <rPr>
        <sz val="10"/>
        <color rgb="FF404041"/>
        <rFont val="Arial"/>
        <family val="2"/>
      </rPr>
      <t xml:space="preserve"> What are the drivers for water efficiency (e.g., need to better prepare for drought, address supply/ demand imbalance, support resilient, prosperous and livable cities and towns, meet regulatory requirement)
</t>
    </r>
    <r>
      <rPr>
        <b/>
        <sz val="10"/>
        <color rgb="FF404041"/>
        <rFont val="Arial"/>
        <family val="2"/>
      </rPr>
      <t>Strategic alignment:</t>
    </r>
    <r>
      <rPr>
        <sz val="10"/>
        <color rgb="FF404041"/>
        <rFont val="Arial"/>
        <family val="2"/>
      </rPr>
      <t xml:space="preserve"> What broader internal and external strategies, plans and policies support a water efficiency program (e.g., carbon neutral plan, sustainability goals, community strategic plan, supply-demand planning strategy)?</t>
    </r>
  </si>
  <si>
    <t xml:space="preserve">
Internal guiding strategies and plans are identified and the linkages to water efficiency are clear.
</t>
  </si>
  <si>
    <t>Good practice</t>
  </si>
  <si>
    <t xml:space="preserve">
External links to broader NSW government objectives are clear.
</t>
  </si>
  <si>
    <t>Set objectives</t>
  </si>
  <si>
    <t xml:space="preserve">
The water efficiency goals are broad and represent both immediate needs and a long-term vision including relevant input from stakeholders and/or community.
</t>
  </si>
  <si>
    <r>
      <t xml:space="preserve">What will the program achieve? 
</t>
    </r>
    <r>
      <rPr>
        <b/>
        <sz val="10"/>
        <color rgb="FF404041"/>
        <rFont val="Arial"/>
        <family val="2"/>
      </rPr>
      <t>Goals, objectives and outcomes:</t>
    </r>
    <r>
      <rPr>
        <sz val="10"/>
        <color rgb="FF404041"/>
        <rFont val="Arial"/>
        <family val="2"/>
      </rPr>
      <t xml:space="preserve"> What are the water efficiency goals, objectives and outcomes? Is a target appropriate? If so, what? If not, what else will drive efficiency investment?</t>
    </r>
  </si>
  <si>
    <t xml:space="preserve">
The objectives and outcomes are realistic, specific and can be evaluated.
</t>
  </si>
  <si>
    <t>Not applicable</t>
  </si>
  <si>
    <t>Define boundaries</t>
  </si>
  <si>
    <t xml:space="preserve">
The scope of the water efficiency program is clear.
</t>
  </si>
  <si>
    <r>
      <t xml:space="preserve">Who, what and where the water efficiency program covers?
</t>
    </r>
    <r>
      <rPr>
        <b/>
        <sz val="10"/>
        <color rgb="FF404041"/>
        <rFont val="Arial"/>
        <family val="2"/>
      </rPr>
      <t>Scope:</t>
    </r>
    <r>
      <rPr>
        <sz val="10"/>
        <color rgb="FF404041"/>
        <rFont val="Arial"/>
        <family val="2"/>
      </rPr>
      <t xml:space="preserve"> What is the scope of the program (e.g., all water saving opportunities on either side of the meter, from water source to water use, all potable water uses or losses, also non-potable water use/loss, all customers types or utility/ council water use and losses only)?
</t>
    </r>
    <r>
      <rPr>
        <b/>
        <sz val="10"/>
        <color rgb="FF404041"/>
        <rFont val="Arial"/>
        <family val="2"/>
      </rPr>
      <t>Geographical boundary</t>
    </r>
    <r>
      <rPr>
        <sz val="10"/>
        <color rgb="FF404041"/>
        <rFont val="Arial"/>
        <family val="2"/>
      </rPr>
      <t xml:space="preserve">: What is the geographical boundary of the program (e.g., state, city or town,  supply system, suburb)?
</t>
    </r>
    <r>
      <rPr>
        <b/>
        <sz val="10"/>
        <color rgb="FF404041"/>
        <rFont val="Arial"/>
        <family val="2"/>
      </rPr>
      <t>Timeframe:</t>
    </r>
    <r>
      <rPr>
        <sz val="10"/>
        <color rgb="FF404041"/>
        <rFont val="Arial"/>
        <family val="2"/>
      </rPr>
      <t xml:space="preserve"> What time period does the water efficiency program cover (e.g., 5yrs, 15yrs or 30yrs) Does the timeframe align with the broader strategies identified above?
</t>
    </r>
    <r>
      <rPr>
        <b/>
        <sz val="10"/>
        <color rgb="FF404041"/>
        <rFont val="Arial"/>
        <family val="2"/>
      </rPr>
      <t xml:space="preserve">Process: </t>
    </r>
    <r>
      <rPr>
        <sz val="10"/>
        <color rgb="FF404041"/>
        <rFont val="Arial"/>
        <family val="2"/>
      </rPr>
      <t xml:space="preserve">What steps of the water efficiency framework will you undertake at this time and why? What will you not to do this time?
</t>
    </r>
  </si>
  <si>
    <t xml:space="preserve">
The geographical boundaries are defined.
</t>
  </si>
  <si>
    <t xml:space="preserve">
The period for the water efficiency program aligns with strategic drivers (e.g., strategy, plans and regulation).
</t>
  </si>
  <si>
    <t xml:space="preserve">
Each step of the framework is considered. The steps, responsible parties and resources required are clear. There is clear justification for omitting any steps from the framework.
</t>
  </si>
  <si>
    <t>a1</t>
  </si>
  <si>
    <t xml:space="preserve">
Stakeholders and the community are identified and a stakeholder engagement plan is developed. Stakeholders are appropriately engaged throughout the process.
</t>
  </si>
  <si>
    <t>Recommneded actions can be entered on the enabling factor tab: Community &amp; stakeholders.</t>
  </si>
  <si>
    <r>
      <rPr>
        <b/>
        <sz val="10"/>
        <color rgb="FF404041"/>
        <rFont val="Arial"/>
        <family val="2"/>
      </rPr>
      <t>Stakeholders:</t>
    </r>
    <r>
      <rPr>
        <sz val="10"/>
        <color rgb="FF404041"/>
        <rFont val="Arial"/>
        <family val="2"/>
      </rPr>
      <t xml:space="preserve"> Who are the key stakeholders (consider government departments, utilities, local councils, other divisions within utility, community, customers, industry groups)? Who within your organisation is responsible for engaging them? How and when during the process will they be engaged? How are water users that are not direct customers engaged?  Has the case for water efficiency been made to internal stakeholders and decision makers and risks, benefits and costs explained?
</t>
    </r>
    <r>
      <rPr>
        <b/>
        <sz val="10"/>
        <color rgb="FF404041"/>
        <rFont val="Arial"/>
        <family val="2"/>
      </rPr>
      <t>Community expectations:</t>
    </r>
    <r>
      <rPr>
        <sz val="10"/>
        <color rgb="FF404041"/>
        <rFont val="Arial"/>
        <family val="2"/>
      </rPr>
      <t xml:space="preserve"> What are community/stakeholder values/expectations for water efficiency? How will they benefit? What are their drivers for water efficiency?</t>
    </r>
  </si>
  <si>
    <t xml:space="preserve">
Stakeholder and community expectations for water efficiency are understood.
</t>
  </si>
  <si>
    <t xml:space="preserve">
Internal stakeholders and decision makers support water efficiency and understand the risks, costs and benefits.
</t>
  </si>
  <si>
    <t>b1</t>
  </si>
  <si>
    <t xml:space="preserve">
A clear governance structure gives oversight with balanced representation and authority, ensuring process is conducted robustly, outcomes are achieved and funding is allocated and used.
</t>
  </si>
  <si>
    <t>Recommneded actions can be entered on the enabling factor tab: Resourcing &amp; governance</t>
  </si>
  <si>
    <r>
      <rPr>
        <b/>
        <sz val="10"/>
        <color rgb="FF404041"/>
        <rFont val="Arial"/>
        <family val="2"/>
      </rPr>
      <t>Governance:</t>
    </r>
    <r>
      <rPr>
        <sz val="10"/>
        <color rgb="FF404041"/>
        <rFont val="Arial"/>
        <family val="2"/>
      </rPr>
      <t xml:space="preserve"> Who is responsible for water efficiency within your organisation? How will a range of views and diversity in background be included in decisions? Are there clear lines of authority, reporting requirements and resourcing? Is there clear oversight of the funding? How is funding allocated and reviewed? 
</t>
    </r>
    <r>
      <rPr>
        <b/>
        <sz val="10"/>
        <color rgb="FF404041"/>
        <rFont val="Arial"/>
        <family val="2"/>
      </rPr>
      <t xml:space="preserve">Funding: </t>
    </r>
    <r>
      <rPr>
        <sz val="10"/>
        <color rgb="FF404041"/>
        <rFont val="Arial"/>
        <family val="2"/>
      </rPr>
      <t xml:space="preserve">Are funding mechanisms established, are they adequate to support all aspects of water efficiency? Who has access to funding? Does the funding timeframe align with overall program?
</t>
    </r>
    <r>
      <rPr>
        <b/>
        <sz val="10"/>
        <color rgb="FF404041"/>
        <rFont val="Arial"/>
        <family val="2"/>
      </rPr>
      <t>Resourcing:</t>
    </r>
    <r>
      <rPr>
        <sz val="10"/>
        <color rgb="FF404041"/>
        <rFont val="Arial"/>
        <family val="2"/>
      </rPr>
      <t xml:space="preserve"> What resources will you need to undertake the water efficiency program? Is it clear who is responsible for each step? If there are multiple responsible parties, is it clear who has the lead? Are there adequate resources (people time and money) allocated for each step? Who is responsible for ensuring that each step is adequately funded and resourced?
Is there a diverse steering group for the process that has appropriate expertise and knowledge?</t>
    </r>
  </si>
  <si>
    <t xml:space="preserve">
Resources are available to deliver all appropriate elements of the framework - not just options delivery. This includes funding, capacity &amp; capability.
</t>
  </si>
  <si>
    <t xml:space="preserve">
Roles and responsibilities are clear.
</t>
  </si>
  <si>
    <t xml:space="preserve">
Technical steering group is established that can provide appropriate expertise and knowledge.
</t>
  </si>
  <si>
    <t>c1</t>
  </si>
  <si>
    <t xml:space="preserve">
Knowledge is captured, securely stored and shared to build internal and broader industry capacity and capability.
</t>
  </si>
  <si>
    <t>Recommneded actions can be entered on the enabling factor tab: Knowledge sharing</t>
  </si>
  <si>
    <r>
      <rPr>
        <b/>
        <sz val="10"/>
        <color rgb="FF404041"/>
        <rFont val="Arial"/>
        <family val="2"/>
      </rPr>
      <t xml:space="preserve">Knowledge capture &amp; dissemination: </t>
    </r>
    <r>
      <rPr>
        <sz val="10"/>
        <color rgb="FF404041"/>
        <rFont val="Arial"/>
        <family val="2"/>
      </rPr>
      <t xml:space="preserve">How can your organisation’s and the water industry’s capacity and capability be built? What data and information will be captured from the program?  How and where will information be captured and stored? How long for? Are there any privacy issues with the capture/ storage/ sharing of information that need to be addressed? Who will be responsible for building and maintaining the knowledge repository from this and future programs? 
</t>
    </r>
    <r>
      <rPr>
        <b/>
        <sz val="10"/>
        <color rgb="FF404041"/>
        <rFont val="Arial"/>
        <family val="2"/>
      </rPr>
      <t>Water literacy:</t>
    </r>
    <r>
      <rPr>
        <sz val="10"/>
        <color rgb="FF404041"/>
        <rFont val="Arial"/>
        <family val="2"/>
      </rPr>
      <t xml:space="preserve"> How can literacy be fostered? What information would allow customers to be more aware of water use? What are the key elements of water efficiency that need to be understood?</t>
    </r>
  </si>
  <si>
    <t xml:space="preserve">
Key elements of water efficiency are communicated in an appropriate form to all sectors of the community.
</t>
  </si>
  <si>
    <t xml:space="preserve">
The community is engaged in water efficiency and understands their contribution.
</t>
  </si>
  <si>
    <t>Analyse situation</t>
  </si>
  <si>
    <t>Identify risks and opportunities</t>
  </si>
  <si>
    <t xml:space="preserve">
Risks and opportunities assessment undertaken.
</t>
  </si>
  <si>
    <r>
      <t xml:space="preserve">What could limit and support water efficiency outcomes ?
</t>
    </r>
    <r>
      <rPr>
        <b/>
        <sz val="10"/>
        <color rgb="FF404041"/>
        <rFont val="Arial"/>
        <family val="2"/>
      </rPr>
      <t>Metering and Monitoring:</t>
    </r>
    <r>
      <rPr>
        <sz val="10"/>
        <color rgb="FF404041"/>
        <rFont val="Arial"/>
        <family val="2"/>
      </rPr>
      <t xml:space="preserve"> Is demand measured (metering/ end-use)? Can data be easily extracted and broken down into appropriate segments? 
</t>
    </r>
    <r>
      <rPr>
        <b/>
        <sz val="10"/>
        <color rgb="FF404041"/>
        <rFont val="Arial"/>
        <family val="2"/>
      </rPr>
      <t>Data driven decision making:</t>
    </r>
    <r>
      <rPr>
        <sz val="10"/>
        <color rgb="FF404041"/>
        <rFont val="Arial"/>
        <family val="2"/>
      </rPr>
      <t xml:space="preserve"> Is there enough information and resources to do analysis at the level required? E.g., is the system well understood (supply/demand balance, water quality, ecosystem, costs structures and, future constraints and limitations)?  Are customer and stakeholder preferences understood? Is the  information available for different time scales (now, future) and spatial scales (any differences across the service area). 
</t>
    </r>
    <r>
      <rPr>
        <b/>
        <sz val="10"/>
        <color rgb="FF404041"/>
        <rFont val="Arial"/>
        <family val="2"/>
      </rPr>
      <t xml:space="preserve">Impacts of water efficiency: </t>
    </r>
    <r>
      <rPr>
        <sz val="10"/>
        <color rgb="FF404041"/>
        <rFont val="Arial"/>
        <family val="2"/>
      </rPr>
      <t xml:space="preserve">What are the financial and economic implications of water efficiency across all sectors? Does the customer pricing regime encourage or hinder water efficiency? Have you considered the opportunity for hardship programs to be a driver?
</t>
    </r>
    <r>
      <rPr>
        <b/>
        <sz val="10"/>
        <color rgb="FF404041"/>
        <rFont val="Arial"/>
        <family val="2"/>
      </rPr>
      <t xml:space="preserve">Lessons learnt: </t>
    </r>
    <r>
      <rPr>
        <sz val="10"/>
        <color rgb="FF404041"/>
        <rFont val="Arial"/>
        <family val="2"/>
      </rPr>
      <t xml:space="preserve">What can you learn from past experience (past programs, other jurisdictions, R&amp;D, pilots)? </t>
    </r>
  </si>
  <si>
    <t xml:space="preserve">
Metering and end use data is accessible.
</t>
  </si>
  <si>
    <t xml:space="preserve">
Data requirements and gaps are identified.
</t>
  </si>
  <si>
    <t>Undertake demand analysis</t>
  </si>
  <si>
    <t xml:space="preserve">
There is an agreed baseline for current demand and growth
</t>
  </si>
  <si>
    <r>
      <t xml:space="preserve">How and where is water used?
</t>
    </r>
    <r>
      <rPr>
        <b/>
        <sz val="10"/>
        <color rgb="FF404041"/>
        <rFont val="Arial"/>
        <family val="2"/>
      </rPr>
      <t>Baseline demand:</t>
    </r>
    <r>
      <rPr>
        <sz val="10"/>
        <color rgb="FF404041"/>
        <rFont val="Arial"/>
        <family val="2"/>
      </rPr>
      <t xml:space="preserve"> When do you begin measuring savings. How will you consider the impacts of seasonal and annual weather variability (wet vs dry years), population growth or loss of large users? 
</t>
    </r>
    <r>
      <rPr>
        <b/>
        <sz val="10"/>
        <color rgb="FF404041"/>
        <rFont val="Arial"/>
        <family val="2"/>
      </rPr>
      <t>Disaggregation:</t>
    </r>
    <r>
      <rPr>
        <sz val="10"/>
        <color rgb="FF404041"/>
        <rFont val="Arial"/>
        <family val="2"/>
      </rPr>
      <t xml:space="preserve"> Do you have data for all customers (including utility demand, losses from dams and distribution)? Can the data be segmented by customer type and/or disaggregated by end uses (toilet/ taps) and end users (residential, hospital) ? Do you have data for all water sources (potable and non-potable systems)? 
</t>
    </r>
    <r>
      <rPr>
        <b/>
        <sz val="10"/>
        <color rgb="FF404041"/>
        <rFont val="Arial"/>
        <family val="2"/>
      </rPr>
      <t>Savings opportunities:</t>
    </r>
    <r>
      <rPr>
        <sz val="10"/>
        <color rgb="FF404041"/>
        <rFont val="Arial"/>
        <family val="2"/>
      </rPr>
      <t xml:space="preserve"> What value does water efficiency have? How does the water demand compare to supply availability, system capacity, other similar areas, benchmarks? What are the opportunities by customer type, by end use? </t>
    </r>
  </si>
  <si>
    <t xml:space="preserve">
Demand data has been analysed and disaggregated to understand water use and target water savings opportunities.
</t>
  </si>
  <si>
    <t>a2</t>
  </si>
  <si>
    <t xml:space="preserve">
An appropriately diverse and knowledgeable group of stakeholders and community representatives are included in the risk and opportunity identification.
</t>
  </si>
  <si>
    <t>Is a diverse group from across the organisation included in the assessment of risks and opportunities (community, strategic planners, demand forecasters, operations, comms, IT, regulatory, customer service, government stakeholders)?</t>
  </si>
  <si>
    <t xml:space="preserve">
Customer segmentation has been used to identify, refine and target programs and messaging.
</t>
  </si>
  <si>
    <t>b2</t>
  </si>
  <si>
    <t xml:space="preserve">
Sufficient capacity and capability is available to interrogate data and to model current and future demand (disaggregated).
</t>
  </si>
  <si>
    <t>Are there enough resources - including funding, capacity and capability - for the necessary level of analysis?  Is it possible to analyse data when neede</t>
  </si>
  <si>
    <t>c3</t>
  </si>
  <si>
    <t xml:space="preserve">
Information is available for program analysis including potential savings, costs,  lessons learnt, end use data and stock information.
</t>
  </si>
  <si>
    <t xml:space="preserve">Is there information on end uses, appliance and fixture stock surveys for the local area, or can information from elsewhere be adapted? </t>
  </si>
  <si>
    <t>Develop response</t>
  </si>
  <si>
    <t>Identify options</t>
  </si>
  <si>
    <t xml:space="preserve">
Past options are reviewed for new opportunities.
</t>
  </si>
  <si>
    <r>
      <t xml:space="preserve">What options are available?
</t>
    </r>
    <r>
      <rPr>
        <b/>
        <sz val="10"/>
        <color rgb="FF404041"/>
        <rFont val="Arial"/>
        <family val="2"/>
      </rPr>
      <t>Learning from the past:</t>
    </r>
    <r>
      <rPr>
        <sz val="10"/>
        <color rgb="FF404041"/>
        <rFont val="Arial"/>
        <family val="2"/>
      </rPr>
      <t xml:space="preserve"> What options have been tried in the past? What worked well, what could be improved, what opportunities remain? What opportunities have not been adopted? Why? What would need to change to make the option useful? What is happening in other jurisdictions, what could be adopted or tested?
</t>
    </r>
    <r>
      <rPr>
        <b/>
        <sz val="10"/>
        <color rgb="FF404041"/>
        <rFont val="Arial"/>
        <family val="2"/>
      </rPr>
      <t>Emerging options:</t>
    </r>
    <r>
      <rPr>
        <sz val="10"/>
        <color rgb="FF404041"/>
        <rFont val="Arial"/>
        <family val="2"/>
      </rPr>
      <t xml:space="preserve"> What has been learnt from pilots or R&amp;D? What new options and technologies have emerged? What technologies have become more effective/efficient since the last scan?
</t>
    </r>
    <r>
      <rPr>
        <b/>
        <sz val="10"/>
        <color rgb="FF404041"/>
        <rFont val="Arial"/>
        <family val="2"/>
      </rPr>
      <t>Addressing risks and opportunities:</t>
    </r>
    <r>
      <rPr>
        <sz val="10"/>
        <color rgb="FF404041"/>
        <rFont val="Arial"/>
        <family val="2"/>
      </rPr>
      <t xml:space="preserve"> What options can address each segment of demand, address specific end uses, specifically “low-hanging fruit”? What are customer preferences, What options could address identified risks or opportunities?
</t>
    </r>
    <r>
      <rPr>
        <b/>
        <sz val="10"/>
        <color rgb="FF404041"/>
        <rFont val="Arial"/>
        <family val="2"/>
      </rPr>
      <t xml:space="preserve">Coverage: </t>
    </r>
    <r>
      <rPr>
        <sz val="10"/>
        <color rgb="FF404041"/>
        <rFont val="Arial"/>
        <family val="2"/>
      </rPr>
      <t>What end uses and end users are covered by options? What delivery models are available for options (rebate, service provision)?</t>
    </r>
  </si>
  <si>
    <t xml:space="preserve">
Regular scans of options in other jurisd.ictions &amp; emerging opportunities are undertaken.
</t>
  </si>
  <si>
    <t xml:space="preserve">
Pilots and R&amp;D are done to identify new options for your context.
</t>
  </si>
  <si>
    <t xml:space="preserve">
Current programs gather data to identify further options and opportunities.
</t>
  </si>
  <si>
    <t>Design &amp; assess options</t>
  </si>
  <si>
    <t xml:space="preserve">
Maps the long list of options to end use, end user, goals, objectives, risks and opportunities to develop a short list of viable options and R&amp;D / pilot needs.
</t>
  </si>
  <si>
    <r>
      <t xml:space="preserve">How do the options compare individually? What design alternatives are available for options, and how do they align with the intended program outcomes?
</t>
    </r>
    <r>
      <rPr>
        <b/>
        <sz val="10"/>
        <color rgb="FF404041"/>
        <rFont val="Arial"/>
        <family val="2"/>
      </rPr>
      <t>Coverage of potential options</t>
    </r>
    <r>
      <rPr>
        <sz val="10"/>
        <color rgb="FF404041"/>
        <rFont val="Arial"/>
        <family val="2"/>
      </rPr>
      <t xml:space="preserve">: What is the long list of options (from above) and how do they map with goals, objectives, full range of end users, end-uses, risks and opportunities (e.g., foundational capacity, ability to ramp up, ability to collect data for future programs, engage customers, support market transformation)?
</t>
    </r>
    <r>
      <rPr>
        <b/>
        <sz val="10"/>
        <color rgb="FF404041"/>
        <rFont val="Arial"/>
        <family val="2"/>
      </rPr>
      <t>Data:</t>
    </r>
    <r>
      <rPr>
        <sz val="10"/>
        <color rgb="FF404041"/>
        <rFont val="Arial"/>
        <family val="2"/>
      </rPr>
      <t xml:space="preserve"> What data is available to base assessments of cost and water savings for options? How robust are the cost and savings estimates? How could you fill knowledge gaps? Are further R&amp;D / pilots required? What is the longevity of savings - do they grow or decay over time? 
</t>
    </r>
    <r>
      <rPr>
        <b/>
        <sz val="10"/>
        <color rgb="FF404041"/>
        <rFont val="Arial"/>
        <family val="2"/>
      </rPr>
      <t xml:space="preserve">Feasibility: </t>
    </r>
    <r>
      <rPr>
        <sz val="10"/>
        <color rgb="FF404041"/>
        <rFont val="Arial"/>
        <family val="2"/>
      </rPr>
      <t xml:space="preserve">How easy are the options to implement? How acceptable are the options to customers? Are there other implementation mechanisms? How do they compare? 
</t>
    </r>
    <r>
      <rPr>
        <b/>
        <sz val="10"/>
        <color rgb="FF404041"/>
        <rFont val="Arial"/>
        <family val="2"/>
      </rPr>
      <t xml:space="preserve">Economic evaluation: </t>
    </r>
    <r>
      <rPr>
        <sz val="10"/>
        <color rgb="FF404041"/>
        <rFont val="Arial"/>
        <family val="2"/>
      </rPr>
      <t xml:space="preserve">What assessment framework will you use (cost benefit analysis, cost effectiveness analysis using levelised cost)? What are your comparison baselines, do they vary in time or spatially? Does the option have additional benefits such as social equity, liveability, energy reduction, wastewater reduction, ease of implementation etc.? What is the distribution of the costs and benefits (between customers and the utility)? </t>
    </r>
  </si>
  <si>
    <t xml:space="preserve">
Ranks viable options using a consistent and robust economic assessment framework (from a whole of society perspective).
</t>
  </si>
  <si>
    <t xml:space="preserve">
Considers trade-offs and other consistent criteria beyond costs and savings
</t>
  </si>
  <si>
    <t>Develop &amp; evaluate options packages</t>
  </si>
  <si>
    <t xml:space="preserve">
Packages of options are evaluated for overall savings, overall cost and other objectives as appropriate.
</t>
  </si>
  <si>
    <r>
      <t xml:space="preserve">What group of options best meets program goals and objectives?
</t>
    </r>
    <r>
      <rPr>
        <b/>
        <sz val="10"/>
        <color rgb="FF404041"/>
        <rFont val="Arial"/>
        <family val="2"/>
      </rPr>
      <t>Scale of saving:</t>
    </r>
    <r>
      <rPr>
        <sz val="10"/>
        <color rgb="FF404041"/>
        <rFont val="Arial"/>
        <family val="2"/>
      </rPr>
      <t xml:space="preserve"> Will the scale of water savings from your proposed options package meet your strategic goals? 
</t>
    </r>
    <r>
      <rPr>
        <b/>
        <sz val="10"/>
        <color rgb="FF404041"/>
        <rFont val="Arial"/>
        <family val="2"/>
      </rPr>
      <t>Coverage and overlap:</t>
    </r>
    <r>
      <rPr>
        <sz val="10"/>
        <color rgb="FF404041"/>
        <rFont val="Arial"/>
        <family val="2"/>
      </rPr>
      <t xml:space="preserve"> How can viable options be combined to avoid overlap? How does the program meet different objectives (e.g., delays supply augmentation or provides drought readiness or mitigates the impacts of restrictions or provides foundational capacity, community engagement, relationship building)? How well does the package of options cover the range of end-uses and end users? How well does the total package address risks and opportunities? Does it make sense to do slightly more expensive options that have better water savings and lower risks (e.g., retrofits over showerhead swap)?</t>
    </r>
  </si>
  <si>
    <t xml:space="preserve">
Package of options has broad coverage (all customers, whole system, education, relationship building, capacity building etc).
</t>
  </si>
  <si>
    <t>a3</t>
  </si>
  <si>
    <t xml:space="preserve">
Diverse groups are included in identifying options.
</t>
  </si>
  <si>
    <t xml:space="preserve">What stakeholders and community groups are involved in options identification (e.g., industry experts and associations, government)?
What representatives from across the business are involved (e.g., comms, education, operations, customer service)?
What stakeholders and community groups are involved in options design (e.g., coms, education, operations, industry experts)? </t>
  </si>
  <si>
    <t xml:space="preserve">
Targeted stakeholder and community engagement has been done when designing the relevant options.
</t>
  </si>
  <si>
    <t>b3</t>
  </si>
  <si>
    <t xml:space="preserve">
Package of options approved.
</t>
  </si>
  <si>
    <r>
      <rPr>
        <b/>
        <sz val="10"/>
        <color rgb="FF404041"/>
        <rFont val="Arial"/>
        <family val="2"/>
      </rPr>
      <t>Governance:</t>
    </r>
    <r>
      <rPr>
        <sz val="10"/>
        <color rgb="FF404041"/>
        <rFont val="Arial"/>
        <family val="2"/>
      </rPr>
      <t xml:space="preserve"> Has the package of options been approved to go to detailed design of options? 
</t>
    </r>
    <r>
      <rPr>
        <b/>
        <sz val="10"/>
        <color rgb="FF404041"/>
        <rFont val="Arial"/>
        <family val="2"/>
      </rPr>
      <t>Resourcing:</t>
    </r>
    <r>
      <rPr>
        <sz val="10"/>
        <color rgb="FF404041"/>
        <rFont val="Arial"/>
        <family val="2"/>
      </rPr>
      <t xml:space="preserve"> Is there capacity and capability to identify and assess the full range of options? What gaps are there? How will you fill them?
</t>
    </r>
    <r>
      <rPr>
        <b/>
        <sz val="10"/>
        <color rgb="FF404041"/>
        <rFont val="Arial"/>
        <family val="2"/>
      </rPr>
      <t>Funding:</t>
    </r>
    <r>
      <rPr>
        <sz val="10"/>
        <color rgb="FF404041"/>
        <rFont val="Arial"/>
        <family val="2"/>
      </rPr>
      <t xml:space="preserve"> Is the funding adequate &amp; secure to deliver all of the options in the final package? Is separate funding available to cover R&amp;D? Has collaborative funding been explored?</t>
    </r>
  </si>
  <si>
    <t xml:space="preserve">
Sufficient capacity and capability to identify and assess options.
</t>
  </si>
  <si>
    <t xml:space="preserve">
Enough funding (includign collaborative funding) has been secured to design, deliver, evaluated and report on all options, including R&amp;D.
</t>
  </si>
  <si>
    <t xml:space="preserve">
Options are designed to generate and capture knowledge on the individual option and the effect on customer water demand.
</t>
  </si>
  <si>
    <t>Is information available on past options? Is information on emerging options available? Where/ how will you get the data to assess the options (costs, water savings, feasibility)?</t>
  </si>
  <si>
    <t>Design and deliver options</t>
  </si>
  <si>
    <t>Undertake pilots and R&amp;D</t>
  </si>
  <si>
    <t xml:space="preserve">
Pilots or R&amp;D are designed to fill data gaps and test customer response, and include an evaluation process.
</t>
  </si>
  <si>
    <r>
      <t xml:space="preserve">How can pilots and R&amp;D be used to fill gaps and develop more robust water efficiency options?
</t>
    </r>
    <r>
      <rPr>
        <b/>
        <sz val="10"/>
        <color rgb="FF404041"/>
        <rFont val="Arial"/>
        <family val="2"/>
      </rPr>
      <t>Viability of new options:</t>
    </r>
    <r>
      <rPr>
        <sz val="10"/>
        <color rgb="FF404041"/>
        <rFont val="Arial"/>
        <family val="2"/>
      </rPr>
      <t xml:space="preserve"> What are the emerging technologies or approaches that could be tested? Who can you collaborate with? What emerging methods could be tested or adopted from other sectors? What do you need to know to decide if an option is worth pursuing further?
</t>
    </r>
    <r>
      <rPr>
        <b/>
        <sz val="10"/>
        <color rgb="FF404041"/>
        <rFont val="Arial"/>
        <family val="2"/>
      </rPr>
      <t>Feasibility testing of viable options (Pilots):</t>
    </r>
    <r>
      <rPr>
        <sz val="10"/>
        <color rgb="FF404041"/>
        <rFont val="Arial"/>
        <family val="2"/>
      </rPr>
      <t xml:space="preserve"> What are the data gaps? What do you need to know before rolling out the option at scale? What are the implementation issues – technical, delivery mechanisms? Are there different delivery mechanisms that need testing? Are there different products you could offer (e.g., basic and premium products).</t>
    </r>
  </si>
  <si>
    <t>Detailed design of options</t>
  </si>
  <si>
    <t xml:space="preserve">
A detailed implementation plan for each option is developed, including  how and when to expand/ extend/ exit, how to collect, storage and use data for evaluation and reporting.
</t>
  </si>
  <si>
    <r>
      <t xml:space="preserve">How will each option be delivered?
</t>
    </r>
    <r>
      <rPr>
        <b/>
        <sz val="10"/>
        <color rgb="FF404041"/>
        <rFont val="Arial"/>
        <family val="2"/>
      </rPr>
      <t>Detailed design:</t>
    </r>
    <r>
      <rPr>
        <sz val="10"/>
        <color rgb="FF404041"/>
        <rFont val="Arial"/>
        <family val="2"/>
      </rPr>
      <t xml:space="preserve"> Who are you targeting? Who do you need to involve in the planning/ rollout? What is the scale of the program? How will you know when the option has reached saturation? How long will the option run for? How will it be wrapped up? Can it be extended or expanded? 
</t>
    </r>
    <r>
      <rPr>
        <b/>
        <sz val="10"/>
        <color rgb="FF404041"/>
        <rFont val="Arial"/>
        <family val="2"/>
      </rPr>
      <t xml:space="preserve">Evaluation information: </t>
    </r>
    <r>
      <rPr>
        <sz val="10"/>
        <color rgb="FF404041"/>
        <rFont val="Arial"/>
        <family val="2"/>
      </rPr>
      <t xml:space="preserve">What criteria will the options be evaluated against (including costs and savings, uptake, customer feedback)? What is the baseline? How long before the program can be evaluated? How will you evaluate it and how often? What data do you need to evaluate? How will this feed into the option reporting and review process? What approvals do you need to use and share the data (e.g. customer approval to use their data to evaluate savings).
</t>
    </r>
    <r>
      <rPr>
        <b/>
        <sz val="10"/>
        <color rgb="FF404041"/>
        <rFont val="Arial"/>
        <family val="2"/>
      </rPr>
      <t>Reporting:</t>
    </r>
    <r>
      <rPr>
        <sz val="10"/>
        <color rgb="FF404041"/>
        <rFont val="Arial"/>
        <family val="2"/>
      </rPr>
      <t xml:space="preserve"> How will information be shared and to whom?</t>
    </r>
  </si>
  <si>
    <t xml:space="preserve">
A robust evaluation methodology is developed for each option, including clear baseline.
</t>
  </si>
  <si>
    <t>Implement options</t>
  </si>
  <si>
    <t xml:space="preserve">
Delivery team's roles and responsibilities are clear.
</t>
  </si>
  <si>
    <r>
      <t xml:space="preserve">How will you manage implementation?
</t>
    </r>
    <r>
      <rPr>
        <b/>
        <sz val="10"/>
        <color rgb="FF404041"/>
        <rFont val="Arial"/>
        <family val="2"/>
      </rPr>
      <t xml:space="preserve">Delivery: </t>
    </r>
    <r>
      <rPr>
        <sz val="10"/>
        <color rgb="FF404041"/>
        <rFont val="Arial"/>
        <family val="2"/>
      </rPr>
      <t xml:space="preserve">Are you meeting your milestones? How is the budget tracking? Is the product/service meeting quality requirements? How is the uptake/acceptance trending? How are you tracking and escalating risks? How are you reporting on the project to your governance group? Is proactive communications and media reaching target audiences? How are you responding to reactive communications and media?
</t>
    </r>
    <r>
      <rPr>
        <b/>
        <sz val="10"/>
        <color rgb="FF404041"/>
        <rFont val="Arial"/>
        <family val="2"/>
      </rPr>
      <t>Real time review:</t>
    </r>
    <r>
      <rPr>
        <sz val="10"/>
        <color rgb="FF404041"/>
        <rFont val="Arial"/>
        <family val="2"/>
      </rPr>
      <t xml:space="preserve"> Are you capturing the information you need to review the project?
</t>
    </r>
    <r>
      <rPr>
        <b/>
        <sz val="10"/>
        <color rgb="FF404041"/>
        <rFont val="Arial"/>
        <family val="2"/>
      </rPr>
      <t>Adaptation:</t>
    </r>
    <r>
      <rPr>
        <sz val="10"/>
        <color rgb="FF404041"/>
        <rFont val="Arial"/>
        <family val="2"/>
      </rPr>
      <t xml:space="preserve"> How are you addressing stakeholder feedback? How are you refining your delivery based off your performance metrics? How are you adapting your program to make sure it’s still achieving planned objectives, outcomes and benefits?</t>
    </r>
  </si>
  <si>
    <t xml:space="preserve">
Processes are in place to capture lessons learned and consider them.
</t>
  </si>
  <si>
    <t xml:space="preserve">
Option is tracked and evaluated in real time against anticipated outcomes and adapted as needed.
</t>
  </si>
  <si>
    <t>a4</t>
  </si>
  <si>
    <t xml:space="preserve">
Stakeholder and community input has been sought for detailed options &amp; pilots design.
</t>
  </si>
  <si>
    <r>
      <rPr>
        <b/>
        <sz val="10"/>
        <color rgb="FF404041"/>
        <rFont val="Arial"/>
        <family val="2"/>
      </rPr>
      <t>Detailed options design</t>
    </r>
    <r>
      <rPr>
        <sz val="10"/>
        <color rgb="FF404041"/>
        <rFont val="Arial"/>
        <family val="2"/>
      </rPr>
      <t xml:space="preserve">: What stakeholders do you need to engage in the detailed options design (e.g., community groups, business groups, education, operations, industry experts)? Have opportunities for program collaboration across boundaries been explored?
</t>
    </r>
    <r>
      <rPr>
        <b/>
        <sz val="10"/>
        <color rgb="FF404041"/>
        <rFont val="Arial"/>
        <family val="2"/>
      </rPr>
      <t xml:space="preserve">Pilot and R&amp;D: </t>
    </r>
    <r>
      <rPr>
        <sz val="10"/>
        <color rgb="FF404041"/>
        <rFont val="Arial"/>
        <family val="2"/>
      </rPr>
      <t xml:space="preserve">What stakeholders do you need to engage in the detailed options design (e.g., coms, education, operations, industry experts)? 
</t>
    </r>
    <r>
      <rPr>
        <b/>
        <sz val="10"/>
        <color rgb="FF404041"/>
        <rFont val="Arial"/>
        <family val="2"/>
      </rPr>
      <t>Communications:</t>
    </r>
    <r>
      <rPr>
        <sz val="10"/>
        <color rgb="FF404041"/>
        <rFont val="Arial"/>
        <family val="2"/>
      </rPr>
      <t xml:space="preserve"> What is the communications strategy for maximizing the value of the strategy? How are water users that are not direct customers engaged?</t>
    </r>
  </si>
  <si>
    <t xml:space="preserve">
Communication plan has been developed for water efficiency options and program.
</t>
  </si>
  <si>
    <t xml:space="preserve">
Process are in place to explore collaboration and partnership opportunities for R&amp;D, pilots and options delivery, and/or programs across boundaries.
</t>
  </si>
  <si>
    <t>b4</t>
  </si>
  <si>
    <t xml:space="preserve">
Detailed delivery of options/ R&amp;D endorsed including implementation, review, expansion, end of options.
</t>
  </si>
  <si>
    <r>
      <rPr>
        <b/>
        <sz val="10"/>
        <color rgb="FF404041"/>
        <rFont val="Arial"/>
        <family val="2"/>
      </rPr>
      <t>Governance:</t>
    </r>
    <r>
      <rPr>
        <sz val="10"/>
        <color rgb="FF404041"/>
        <rFont val="Arial"/>
        <family val="2"/>
      </rPr>
      <t xml:space="preserve"> Has approval been sought to implement the option / program? Have success / review criteria been agreed for options and pilots/ R&amp;D?
</t>
    </r>
    <r>
      <rPr>
        <b/>
        <sz val="10"/>
        <color rgb="FF404041"/>
        <rFont val="Arial"/>
        <family val="2"/>
      </rPr>
      <t>Resourcing</t>
    </r>
    <r>
      <rPr>
        <sz val="10"/>
        <color rgb="FF404041"/>
        <rFont val="Arial"/>
        <family val="2"/>
      </rPr>
      <t xml:space="preserve">:  What skills do you need to deliver the program overall? What skills do you need to deliver each particular option (e.g., IT, coms, billing, project delivery, data analytics)? What is your delivery method? What resources do you have available? What is missing and how can you fill the gaps? What training (capacity building) is required? 
</t>
    </r>
    <r>
      <rPr>
        <b/>
        <sz val="10"/>
        <color rgb="FF404041"/>
        <rFont val="Arial"/>
        <family val="2"/>
      </rPr>
      <t>Funding</t>
    </r>
    <r>
      <rPr>
        <sz val="10"/>
        <color rgb="FF404041"/>
        <rFont val="Arial"/>
        <family val="2"/>
      </rPr>
      <t>: What will each program cost (project management, contract management, procurement, evaluation and review, piloting, comms and marketing etc.)? How will it be funded, what happens if uptake is greater/ less than expected for costs and funding?</t>
    </r>
  </si>
  <si>
    <t xml:space="preserve">
Multi-disciplinary team is established with the capacity and capability to deliver the full program, with clearly assigned roles and responsibilities.
</t>
  </si>
  <si>
    <t xml:space="preserve">
Enough fundingis secured to design, deliver, evaluated and report on all options, including R&amp;D/ pilots.
</t>
  </si>
  <si>
    <t>c4</t>
  </si>
  <si>
    <t xml:space="preserve">
Option and program implementation insights are documented and shared.
</t>
  </si>
  <si>
    <r>
      <rPr>
        <b/>
        <sz val="10"/>
        <color rgb="FF404041"/>
        <rFont val="Arial"/>
        <family val="2"/>
      </rPr>
      <t xml:space="preserve">Implementation: </t>
    </r>
    <r>
      <rPr>
        <sz val="10"/>
        <color rgb="FF404041"/>
        <rFont val="Arial"/>
        <family val="2"/>
      </rPr>
      <t xml:space="preserve"> How will options insights (water savings, uptake, stock data) and program implementation insights  (issues with equipment, buy-in, reaching customers, sampling/ evaluation) be documented and shared?
</t>
    </r>
    <r>
      <rPr>
        <b/>
        <sz val="10"/>
        <color rgb="FF404041"/>
        <rFont val="Arial"/>
        <family val="2"/>
      </rPr>
      <t>Pilot and R&amp;D:</t>
    </r>
    <r>
      <rPr>
        <sz val="10"/>
        <color rgb="FF404041"/>
        <rFont val="Arial"/>
        <family val="2"/>
      </rPr>
      <t xml:space="preserve"> What are the outcomes of the pilots? How can they be adapted for broader roll out?</t>
    </r>
  </si>
  <si>
    <t>Monitor, report, adapt</t>
  </si>
  <si>
    <t>Evaluate program</t>
  </si>
  <si>
    <t xml:space="preserve">
Robust evaluations are completed for all options using rapid / interim data collection where possible.
</t>
  </si>
  <si>
    <r>
      <t xml:space="preserve">How have the options and program overall met their intended outcomes?
</t>
    </r>
    <r>
      <rPr>
        <b/>
        <sz val="10"/>
        <color rgb="FF404041"/>
        <rFont val="Arial"/>
        <family val="2"/>
      </rPr>
      <t xml:space="preserve">Options evaluation: </t>
    </r>
    <r>
      <rPr>
        <sz val="10"/>
        <color rgb="FF404041"/>
        <rFont val="Arial"/>
        <family val="2"/>
      </rPr>
      <t xml:space="preserve">How have individual options performed (e.g., costs, savings, uptake, feedback)? Is the option meeting expected outcomes? What were the gaps? What were the key lessons learnt?
</t>
    </r>
    <r>
      <rPr>
        <b/>
        <sz val="10"/>
        <color rgb="FF404041"/>
        <rFont val="Arial"/>
        <family val="2"/>
      </rPr>
      <t>Program evaluation:</t>
    </r>
    <r>
      <rPr>
        <sz val="10"/>
        <color rgb="FF404041"/>
        <rFont val="Arial"/>
        <family val="2"/>
      </rPr>
      <t xml:space="preserve"> How has the program as a whole performed (e.g., costs, savings, feedback, meeting goals and objectives)? What were the gaps? What were the key lessons learnt?
</t>
    </r>
    <r>
      <rPr>
        <b/>
        <sz val="10"/>
        <color rgb="FF404041"/>
        <rFont val="Arial"/>
        <family val="2"/>
      </rPr>
      <t>Process evaluation:</t>
    </r>
    <r>
      <rPr>
        <sz val="10"/>
        <color rgb="FF404041"/>
        <rFont val="Arial"/>
        <family val="2"/>
      </rPr>
      <t xml:space="preserve"> Was the governance adequate? Were roles and responsibilities clear? Were there sufficient resources and capability? What could be done differently next time? Were any new risks or opportunities identified? </t>
    </r>
  </si>
  <si>
    <t xml:space="preserve">
Program as a whole has been evaluated and reassessed in relation to objectives.
</t>
  </si>
  <si>
    <t xml:space="preserve">
Gap analysis on options, program and process is completed.
</t>
  </si>
  <si>
    <t>Report</t>
  </si>
  <si>
    <t xml:space="preserve">
Regular reports provide information on all water efficiency initiatives undertaken in the reporting period, covering costs, savings, lessons learnt, other benefits.
</t>
  </si>
  <si>
    <r>
      <t xml:space="preserve">How and what will you report?
</t>
    </r>
    <r>
      <rPr>
        <b/>
        <sz val="10"/>
        <color rgb="FF404041"/>
        <rFont val="Arial"/>
        <family val="2"/>
      </rPr>
      <t>Reporting:</t>
    </r>
    <r>
      <rPr>
        <sz val="10"/>
        <color rgb="FF404041"/>
        <rFont val="Arial"/>
        <family val="2"/>
      </rPr>
      <t xml:space="preserve"> How will you report? What will you report (e.g., costs, savings, lessons learnt, other benefits)? Who will you report to? How often will you report?</t>
    </r>
  </si>
  <si>
    <t xml:space="preserve">
Options and program performance is compared against expected outcomes, including implications for IWP.
</t>
  </si>
  <si>
    <t xml:space="preserve">
A program for the future is identified.
</t>
  </si>
  <si>
    <t>Adapt</t>
  </si>
  <si>
    <t xml:space="preserve">
Individual options and program overall and process are adapted using lessons learnt.
</t>
  </si>
  <si>
    <r>
      <t>What lessons have been learnt? What needs to change?</t>
    </r>
    <r>
      <rPr>
        <b/>
        <sz val="10"/>
        <color rgb="FF404041"/>
        <rFont val="Arial"/>
        <family val="2"/>
      </rPr>
      <t xml:space="preserve">
Adapting from options &amp; program lessons learnt</t>
    </r>
    <r>
      <rPr>
        <sz val="10"/>
        <color rgb="FF404041"/>
        <rFont val="Arial"/>
        <family val="2"/>
      </rPr>
      <t xml:space="preserve">: What has been learnt? What options should be continued/ expanded/ discontinued/ modified?
</t>
    </r>
    <r>
      <rPr>
        <b/>
        <sz val="10"/>
        <color rgb="FF404041"/>
        <rFont val="Arial"/>
        <family val="2"/>
      </rPr>
      <t>Adapting to changed context:</t>
    </r>
    <r>
      <rPr>
        <sz val="10"/>
        <color rgb="FF404041"/>
        <rFont val="Arial"/>
        <family val="2"/>
      </rPr>
      <t xml:space="preserve"> What has changed? Are the objectives and drivers still relevant? Are they driving the right outcomes? 
</t>
    </r>
    <r>
      <rPr>
        <b/>
        <sz val="10"/>
        <color rgb="FF404041"/>
        <rFont val="Arial"/>
        <family val="2"/>
      </rPr>
      <t>Refining the program:</t>
    </r>
    <r>
      <rPr>
        <sz val="10"/>
        <color rgb="FF404041"/>
        <rFont val="Arial"/>
        <family val="2"/>
      </rPr>
      <t xml:space="preserve"> Are there new options that should be added/ considered? What new R&amp;D/pilots are required? What additional capacity/capability is required? What else is needed to support the program?</t>
    </r>
  </si>
  <si>
    <t>a5</t>
  </si>
  <si>
    <t xml:space="preserve">
Stakeholders and community groups are included in review process as appropriate.
</t>
  </si>
  <si>
    <t>Which stakeholders and community groups should you include in the the program review, to gain reflections on programs (e.g., experience and improvement opportunities)?
With whom will you share lessons learnt? How effective was the stakeholder engagement during the process? What could be done differently next time?</t>
  </si>
  <si>
    <t xml:space="preserve">
Stakeholder and community engagement comsiders proposed program refinement and lessons learnt.
</t>
  </si>
  <si>
    <t>b5</t>
  </si>
  <si>
    <t xml:space="preserve">
Program reporting, proposed adaptations and forward program are all endorsed. 
</t>
  </si>
  <si>
    <r>
      <rPr>
        <b/>
        <sz val="10"/>
        <color rgb="FF404041"/>
        <rFont val="Arial"/>
        <family val="2"/>
      </rPr>
      <t>Governance:</t>
    </r>
    <r>
      <rPr>
        <sz val="10"/>
        <color rgb="FF404041"/>
        <rFont val="Arial"/>
        <family val="2"/>
      </rPr>
      <t xml:space="preserve"> Have reporting, adaptations and forward program been approved?
</t>
    </r>
    <r>
      <rPr>
        <b/>
        <sz val="10"/>
        <color rgb="FF404041"/>
        <rFont val="Arial"/>
        <family val="2"/>
      </rPr>
      <t xml:space="preserve">Resourcing: </t>
    </r>
    <r>
      <rPr>
        <sz val="10"/>
        <color rgb="FF404041"/>
        <rFont val="Arial"/>
        <family val="2"/>
      </rPr>
      <t>Is there capacity and capability to appropriately evaluate the program as a whole and individual options? How was the program delivered overall? What resourcing or funding gaps were there? What is required to improve capability?</t>
    </r>
  </si>
  <si>
    <t xml:space="preserve">
The efficacy of resourcing and funding to achieve overall program objectives, accounting for lessons learnt, has been reviewed.
</t>
  </si>
  <si>
    <t xml:space="preserve">
Capacity and capability to do evaluation for options, program and process.
</t>
  </si>
  <si>
    <t xml:space="preserve">
Information is kept up to date and easily accessible.
</t>
  </si>
  <si>
    <r>
      <rPr>
        <b/>
        <sz val="10"/>
        <color rgb="FF404041"/>
        <rFont val="Arial"/>
        <family val="2"/>
      </rPr>
      <t>Knowledge capture &amp; dissemination:</t>
    </r>
    <r>
      <rPr>
        <sz val="10"/>
        <color rgb="FF404041"/>
        <rFont val="Arial"/>
        <family val="2"/>
      </rPr>
      <t xml:space="preserve"> What have you learnt, how can it be shared, with whom? What would you like to know in the future? How can that be built into the future program? 
Have you shared your evaluated project or program savings and cost effectiveness via publications or conferences?</t>
    </r>
  </si>
  <si>
    <t>c5</t>
  </si>
  <si>
    <t xml:space="preserve">
Knowledge and experiences have been shared with the water industry.
</t>
  </si>
  <si>
    <t>Evaluative criteria (carried over)</t>
  </si>
  <si>
    <t>Rating (carried over)</t>
  </si>
  <si>
    <t>Justification (carried over)</t>
  </si>
  <si>
    <t>Plan</t>
  </si>
  <si>
    <t>Implement</t>
  </si>
  <si>
    <t>Review</t>
  </si>
  <si>
    <t>c2</t>
  </si>
  <si>
    <t>Code</t>
  </si>
  <si>
    <t>Section</t>
  </si>
  <si>
    <t>Step</t>
  </si>
  <si>
    <t>Criteria</t>
  </si>
  <si>
    <t>Band</t>
  </si>
  <si>
    <t>Score</t>
  </si>
  <si>
    <t>Total</t>
  </si>
  <si>
    <t>Possible</t>
  </si>
  <si>
    <t>%</t>
  </si>
  <si>
    <t>Red</t>
  </si>
  <si>
    <t>Orange</t>
  </si>
  <si>
    <t>Yellow</t>
  </si>
  <si>
    <t>Green</t>
  </si>
  <si>
    <t>None</t>
  </si>
  <si>
    <t>Bar chart</t>
  </si>
  <si>
    <t>Understand Strategic Context</t>
  </si>
  <si>
    <t>Set Objectives</t>
  </si>
  <si>
    <t>Define Boundaries</t>
  </si>
  <si>
    <t>Analyse Situation</t>
  </si>
  <si>
    <t>Identify Risks and Opportunities</t>
  </si>
  <si>
    <t>Undertake Demand Analysis</t>
  </si>
  <si>
    <t>Design Response</t>
  </si>
  <si>
    <t>Identify Options</t>
  </si>
  <si>
    <t>Design &amp; Assess Options</t>
  </si>
  <si>
    <t>Develop &amp; Evaluate Options Packages</t>
  </si>
  <si>
    <t>Undertake Pilots and R&amp;D</t>
  </si>
  <si>
    <t>Detailed Design of Options</t>
  </si>
  <si>
    <t>Implement Options</t>
  </si>
  <si>
    <t>Monitor, Report, Adapt</t>
  </si>
  <si>
    <t>Evaluate Program</t>
  </si>
  <si>
    <t>Establish Context</t>
  </si>
  <si>
    <t>Implement Options Program</t>
  </si>
  <si>
    <t>Develop Response</t>
  </si>
  <si>
    <t>Lower</t>
  </si>
  <si>
    <t>Points</t>
  </si>
  <si>
    <t>Upper</t>
  </si>
  <si>
    <t>Rating Criteria</t>
  </si>
  <si>
    <t>Best practice</t>
  </si>
  <si>
    <t>Undoubtable meets, or exceeds, requirements.</t>
  </si>
  <si>
    <t>Satisfies requirements, or only a minor level of implementation required to satisfy requirements</t>
  </si>
  <si>
    <t>Emerging practice</t>
  </si>
  <si>
    <t>Far from meeting requirement. Still in consideration phase. Extensive work required to meet requirements.</t>
  </si>
  <si>
    <t>Element not currently addressed.</t>
  </si>
  <si>
    <t>-</t>
  </si>
  <si>
    <t>Element not required for particular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</si>
</sst>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mmmm\ yyyy;@"/>
  </numFmts>
  <fonts count="35"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Arial"/>
      <family val="2"/>
    </font>
    <font>
      <sz val="18"/>
      <color theme="1"/>
      <name val="Arial"/>
      <family val="2"/>
    </font>
    <font>
      <b/>
      <sz val="11"/>
      <color theme="1"/>
      <name val="Arial"/>
      <family val="2"/>
    </font>
    <font>
      <i/>
      <sz val="11"/>
      <color theme="1"/>
      <name val="Arial"/>
      <family val="2"/>
    </font>
    <font>
      <b/>
      <sz val="18"/>
      <color theme="1"/>
      <name val="Arial"/>
      <family val="2"/>
    </font>
    <font>
      <i/>
      <sz val="11"/>
      <color rgb="FF262626"/>
      <name val="Arial"/>
      <family val="2"/>
    </font>
    <font>
      <b/>
      <sz val="36"/>
      <color theme="1"/>
      <name val="Calibri"/>
      <family val="2"/>
      <scheme val="minor"/>
    </font>
    <font>
      <b/>
      <sz val="11"/>
      <color theme="1"/>
      <name val="Calibri"/>
      <family val="2"/>
      <scheme val="minor"/>
    </font>
    <font>
      <sz val="10"/>
      <color rgb="FF404041"/>
      <name val="Arial"/>
      <family val="2"/>
    </font>
    <font>
      <sz val="11"/>
      <color rgb="FF404041"/>
      <name val="Arial"/>
      <family val="2"/>
    </font>
    <font>
      <i/>
      <sz val="11"/>
      <color rgb="FF404041"/>
      <name val="Arial"/>
      <family val="2"/>
    </font>
    <font>
      <sz val="12"/>
      <color theme="1"/>
      <name val="Arial"/>
      <family val="2"/>
    </font>
    <font>
      <sz val="12"/>
      <color rgb="FF262626"/>
      <name val="Arial"/>
      <family val="2"/>
    </font>
    <font>
      <b/>
      <sz val="12"/>
      <color theme="1"/>
      <name val="Arial"/>
      <family val="2"/>
    </font>
    <font>
      <b/>
      <sz val="14"/>
      <color theme="1"/>
      <name val="Arial"/>
      <family val="2"/>
    </font>
    <font>
      <b/>
      <i/>
      <sz val="11"/>
      <color theme="1"/>
      <name val="Arial"/>
      <family val="2"/>
    </font>
    <font>
      <b/>
      <sz val="22"/>
      <color theme="0"/>
      <name val="Arial"/>
      <family val="2"/>
    </font>
    <font>
      <b/>
      <i/>
      <sz val="10"/>
      <color rgb="FF404041"/>
      <name val="Arial"/>
      <family val="2"/>
    </font>
    <font>
      <b/>
      <i/>
      <sz val="11"/>
      <color rgb="FF404041"/>
      <name val="Arial"/>
      <family val="2"/>
    </font>
    <font>
      <sz val="10"/>
      <color theme="1"/>
      <name val="Arial"/>
      <family val="2"/>
    </font>
    <font>
      <b/>
      <sz val="12"/>
      <color theme="7"/>
      <name val="Arial"/>
      <family val="2"/>
    </font>
    <font>
      <b/>
      <sz val="12"/>
      <color theme="5"/>
      <name val="Arial"/>
      <family val="2"/>
    </font>
    <font>
      <b/>
      <sz val="12"/>
      <color rgb="FFFF0000"/>
      <name val="Arial"/>
      <family val="2"/>
    </font>
    <font>
      <b/>
      <sz val="12"/>
      <color theme="2" tint="-0.499984740745262"/>
      <name val="Arial"/>
      <family val="2"/>
    </font>
    <font>
      <sz val="10"/>
      <color theme="2" tint="-0.89999084444715716"/>
      <name val="Arial"/>
      <family val="2"/>
    </font>
    <font>
      <b/>
      <sz val="11"/>
      <color theme="0"/>
      <name val="Arial"/>
      <family val="2"/>
    </font>
    <font>
      <b/>
      <sz val="22"/>
      <color rgb="FF002465"/>
      <name val="Arial"/>
      <family val="2"/>
    </font>
    <font>
      <b/>
      <sz val="11"/>
      <color rgb="FF002465"/>
      <name val="Arial"/>
      <family val="2"/>
    </font>
    <font>
      <sz val="12"/>
      <name val="Arial"/>
      <family val="2"/>
    </font>
    <font>
      <b/>
      <sz val="12"/>
      <color theme="4" tint="-0.249977111117893"/>
      <name val="Arial"/>
      <family val="2"/>
    </font>
    <font>
      <i/>
      <sz val="10"/>
      <color rgb="FF404041"/>
      <name val="Arial"/>
      <family val="2"/>
    </font>
    <font>
      <b/>
      <sz val="10"/>
      <color rgb="FF404041"/>
      <name val="Arial"/>
      <family val="2"/>
    </font>
  </fonts>
  <fills count="23">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rgb="FF9DB9FA"/>
        <bgColor indexed="64"/>
      </patternFill>
    </fill>
    <fill>
      <patternFill patternType="solid">
        <fgColor theme="0"/>
        <bgColor indexed="64"/>
      </patternFill>
    </fill>
    <fill>
      <patternFill patternType="solid">
        <fgColor rgb="FF002664"/>
        <bgColor indexed="64"/>
      </patternFill>
    </fill>
    <fill>
      <patternFill patternType="solid">
        <fgColor rgb="FFEAEBEB"/>
        <bgColor indexed="64"/>
      </patternFill>
    </fill>
    <fill>
      <patternFill patternType="solid">
        <fgColor rgb="FFE1DFDF"/>
        <bgColor indexed="64"/>
      </patternFill>
    </fill>
    <fill>
      <patternFill patternType="solid">
        <fgColor rgb="FFEBEBEB"/>
        <bgColor indexed="64"/>
      </patternFill>
    </fill>
    <fill>
      <patternFill patternType="solid">
        <fgColor rgb="FFFFFFFF"/>
        <bgColor indexed="64"/>
      </patternFill>
    </fill>
    <fill>
      <patternFill patternType="solid">
        <fgColor rgb="FF002465"/>
        <bgColor indexed="64"/>
      </patternFill>
    </fill>
    <fill>
      <patternFill patternType="solid">
        <fgColor rgb="FF2469FF"/>
        <bgColor indexed="64"/>
      </patternFill>
    </fill>
    <fill>
      <patternFill patternType="solid">
        <fgColor rgb="FF8CE0FF"/>
        <bgColor indexed="64"/>
      </patternFill>
    </fill>
    <fill>
      <patternFill patternType="solid">
        <fgColor rgb="FFFFFBF1"/>
        <bgColor indexed="64"/>
      </patternFill>
    </fill>
    <fill>
      <patternFill patternType="solid">
        <fgColor rgb="FFFFFCF1"/>
        <bgColor indexed="64"/>
      </patternFill>
    </fill>
    <fill>
      <patternFill patternType="solid">
        <fgColor rgb="FFCBEDFD"/>
        <bgColor indexed="64"/>
      </patternFill>
    </fill>
    <fill>
      <patternFill patternType="solid">
        <fgColor theme="0" tint="-4.9989318521683403E-2"/>
        <bgColor indexed="64"/>
      </patternFill>
    </fill>
    <fill>
      <patternFill patternType="solid">
        <fgColor rgb="FFEFF6EA"/>
        <bgColor indexed="64"/>
      </patternFill>
    </fill>
  </fills>
  <borders count="33">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ck">
        <color rgb="FF002664"/>
      </left>
      <right style="thick">
        <color rgb="FF002664"/>
      </right>
      <top style="thick">
        <color rgb="FF002664"/>
      </top>
      <bottom/>
      <diagonal/>
    </border>
    <border>
      <left style="thick">
        <color rgb="FF002664"/>
      </left>
      <right style="thick">
        <color rgb="FF002664"/>
      </right>
      <top/>
      <bottom/>
      <diagonal/>
    </border>
    <border>
      <left style="thick">
        <color rgb="FF002664"/>
      </left>
      <right style="thick">
        <color rgb="FF002664"/>
      </right>
      <top/>
      <bottom style="medium">
        <color indexed="64"/>
      </bottom>
      <diagonal/>
    </border>
    <border>
      <left style="thick">
        <color rgb="FF002664"/>
      </left>
      <right style="thick">
        <color rgb="FF002664"/>
      </right>
      <top style="medium">
        <color indexed="64"/>
      </top>
      <bottom/>
      <diagonal/>
    </border>
    <border>
      <left style="thin">
        <color theme="1" tint="0.499984740745262"/>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medium">
        <color indexed="64"/>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indexed="64"/>
      </bottom>
      <diagonal/>
    </border>
    <border>
      <left/>
      <right style="thin">
        <color theme="1" tint="0.499984740745262"/>
      </right>
      <top style="medium">
        <color indexed="64"/>
      </top>
      <bottom/>
      <diagonal/>
    </border>
    <border>
      <left/>
      <right style="thin">
        <color theme="1" tint="0.499984740745262"/>
      </right>
      <top/>
      <bottom style="medium">
        <color indexed="64"/>
      </bottom>
      <diagonal/>
    </border>
    <border>
      <left style="medium">
        <color rgb="FF494E54"/>
      </left>
      <right style="medium">
        <color rgb="FF494E54"/>
      </right>
      <top/>
      <bottom/>
      <diagonal/>
    </border>
    <border>
      <left style="medium">
        <color rgb="FF002465"/>
      </left>
      <right style="medium">
        <color rgb="FF002465"/>
      </right>
      <top style="medium">
        <color rgb="FF002465"/>
      </top>
      <bottom style="medium">
        <color rgb="FF002465"/>
      </bottom>
      <diagonal/>
    </border>
    <border>
      <left style="medium">
        <color rgb="FF002465"/>
      </left>
      <right style="medium">
        <color rgb="FF002465"/>
      </right>
      <top style="medium">
        <color rgb="FF002465"/>
      </top>
      <bottom style="medium">
        <color rgb="FF002664"/>
      </bottom>
      <diagonal/>
    </border>
    <border>
      <left style="medium">
        <color rgb="FF002465"/>
      </left>
      <right style="medium">
        <color rgb="FF002465"/>
      </right>
      <top style="medium">
        <color rgb="FF002664"/>
      </top>
      <bottom style="medium">
        <color rgb="FF002664"/>
      </bottom>
      <diagonal/>
    </border>
    <border>
      <left style="medium">
        <color rgb="FF002465"/>
      </left>
      <right style="medium">
        <color rgb="FF002465"/>
      </right>
      <top style="medium">
        <color rgb="FF002664"/>
      </top>
      <bottom style="medium">
        <color rgb="FF002465"/>
      </bottom>
      <diagonal/>
    </border>
    <border>
      <left style="medium">
        <color rgb="FF002465"/>
      </left>
      <right style="medium">
        <color rgb="FF002465"/>
      </right>
      <top/>
      <bottom style="medium">
        <color rgb="FF002664"/>
      </bottom>
      <diagonal/>
    </border>
    <border>
      <left style="thin">
        <color rgb="FF002465"/>
      </left>
      <right style="thin">
        <color rgb="FF002465"/>
      </right>
      <top style="thin">
        <color rgb="FF002465"/>
      </top>
      <bottom style="thin">
        <color rgb="FF002465"/>
      </bottom>
      <diagonal/>
    </border>
    <border>
      <left/>
      <right/>
      <top/>
      <bottom style="medium">
        <color theme="1"/>
      </bottom>
      <diagonal/>
    </border>
    <border>
      <left style="medium">
        <color rgb="FF494E54"/>
      </left>
      <right style="medium">
        <color rgb="FF494E54"/>
      </right>
      <top/>
      <bottom style="medium">
        <color theme="1"/>
      </bottom>
      <diagonal/>
    </border>
    <border>
      <left style="medium">
        <color rgb="FF494E54"/>
      </left>
      <right style="medium">
        <color rgb="FF494E54"/>
      </right>
      <top style="medium">
        <color theme="1"/>
      </top>
      <bottom/>
      <diagonal/>
    </border>
    <border>
      <left style="thin">
        <color rgb="FF002465"/>
      </left>
      <right style="thin">
        <color rgb="FF002465"/>
      </right>
      <top style="thin">
        <color rgb="FF002465"/>
      </top>
      <bottom style="medium">
        <color theme="1"/>
      </bottom>
      <diagonal/>
    </border>
    <border>
      <left style="thin">
        <color rgb="FF002465"/>
      </left>
      <right style="thin">
        <color rgb="FF002465"/>
      </right>
      <top/>
      <bottom style="thin">
        <color rgb="FF002465"/>
      </bottom>
      <diagonal/>
    </border>
    <border>
      <left style="thick">
        <color rgb="FF002664"/>
      </left>
      <right style="thick">
        <color rgb="FF002664"/>
      </right>
      <top/>
      <bottom style="medium">
        <color theme="1"/>
      </bottom>
      <diagonal/>
    </border>
    <border>
      <left style="medium">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style="medium">
        <color theme="1"/>
      </bottom>
      <diagonal/>
    </border>
    <border>
      <left style="thin">
        <color theme="1" tint="0.499984740745262"/>
      </left>
      <right style="thin">
        <color theme="1" tint="0.499984740745262"/>
      </right>
      <top style="medium">
        <color theme="1"/>
      </top>
      <bottom/>
      <diagonal/>
    </border>
  </borders>
  <cellStyleXfs count="2">
    <xf numFmtId="0" fontId="0" fillId="0" borderId="0"/>
    <xf numFmtId="9" fontId="2" fillId="0" borderId="0" applyFont="0" applyFill="0" applyBorder="0" applyAlignment="0" applyProtection="0"/>
  </cellStyleXfs>
  <cellXfs count="235">
    <xf numFmtId="0" fontId="0" fillId="0" borderId="0" xfId="0"/>
    <xf numFmtId="0" fontId="3" fillId="0" borderId="0" xfId="0" applyFont="1"/>
    <xf numFmtId="0" fontId="4"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xf>
    <xf numFmtId="0" fontId="5" fillId="0" borderId="2" xfId="0" applyFont="1" applyBorder="1" applyAlignment="1">
      <alignment horizontal="center"/>
    </xf>
    <xf numFmtId="0" fontId="7" fillId="0" borderId="0" xfId="0" applyFont="1"/>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5" fillId="0" borderId="0" xfId="0" applyFont="1"/>
    <xf numFmtId="0" fontId="3" fillId="0" borderId="1" xfId="0" applyFont="1" applyBorder="1"/>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65" fontId="3" fillId="0" borderId="0" xfId="0" applyNumberFormat="1" applyFont="1"/>
    <xf numFmtId="165" fontId="3" fillId="0" borderId="2" xfId="0" applyNumberFormat="1" applyFont="1" applyBorder="1"/>
    <xf numFmtId="9" fontId="0" fillId="0" borderId="0" xfId="1" applyFont="1"/>
    <xf numFmtId="9" fontId="0" fillId="0" borderId="0" xfId="1" applyFont="1" applyFill="1"/>
    <xf numFmtId="0" fontId="10" fillId="6" borderId="0" xfId="0" applyFont="1" applyFill="1"/>
    <xf numFmtId="0" fontId="10" fillId="3" borderId="0" xfId="0" applyFont="1" applyFill="1"/>
    <xf numFmtId="0" fontId="10" fillId="4" borderId="0" xfId="0" applyFont="1" applyFill="1"/>
    <xf numFmtId="0" fontId="10" fillId="5" borderId="0" xfId="0" applyFont="1" applyFill="1"/>
    <xf numFmtId="0" fontId="10" fillId="7" borderId="0" xfId="0" applyFont="1" applyFill="1"/>
    <xf numFmtId="0" fontId="0" fillId="9" borderId="0" xfId="0" applyFill="1"/>
    <xf numFmtId="0" fontId="0" fillId="9" borderId="0" xfId="0" applyFill="1" applyAlignment="1">
      <alignment wrapText="1"/>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0" xfId="0" applyFont="1" applyAlignment="1">
      <alignment horizontal="left" vertical="center"/>
    </xf>
    <xf numFmtId="0" fontId="11" fillId="0" borderId="0" xfId="0" applyFont="1" applyAlignment="1">
      <alignment horizontal="left" vertical="center" wrapText="1" readingOrder="1"/>
    </xf>
    <xf numFmtId="0" fontId="11" fillId="0" borderId="2" xfId="0" applyFont="1" applyBorder="1" applyAlignment="1">
      <alignment horizontal="left" vertical="center" wrapText="1" readingOrder="1"/>
    </xf>
    <xf numFmtId="0" fontId="12" fillId="0" borderId="0" xfId="0" applyFont="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9" fontId="12" fillId="0" borderId="2" xfId="0" applyNumberFormat="1" applyFont="1" applyBorder="1" applyAlignment="1">
      <alignment horizontal="left" vertical="center" wrapText="1"/>
    </xf>
    <xf numFmtId="9" fontId="12" fillId="0" borderId="1" xfId="0" applyNumberFormat="1" applyFont="1" applyBorder="1" applyAlignment="1">
      <alignment horizontal="left" vertical="center" wrapText="1"/>
    </xf>
    <xf numFmtId="0" fontId="11" fillId="0" borderId="3" xfId="0" applyFont="1" applyBorder="1" applyAlignment="1">
      <alignment horizontal="left" vertical="center" wrapText="1" readingOrder="1"/>
    </xf>
    <xf numFmtId="0" fontId="10" fillId="8" borderId="0" xfId="0" applyFont="1" applyFill="1"/>
    <xf numFmtId="9" fontId="10" fillId="8" borderId="0" xfId="1" applyFont="1" applyFill="1"/>
    <xf numFmtId="0" fontId="0" fillId="0" borderId="0" xfId="0" applyAlignment="1">
      <alignment horizontal="left"/>
    </xf>
    <xf numFmtId="0" fontId="1" fillId="9" borderId="0" xfId="0" applyFont="1" applyFill="1" applyAlignment="1">
      <alignment wrapText="1"/>
    </xf>
    <xf numFmtId="0" fontId="6" fillId="0" borderId="0" xfId="0" applyFont="1" applyAlignment="1">
      <alignment horizontal="center"/>
    </xf>
    <xf numFmtId="0" fontId="5" fillId="0" borderId="0" xfId="0" applyFont="1" applyAlignment="1">
      <alignment horizontal="center"/>
    </xf>
    <xf numFmtId="0" fontId="5" fillId="0" borderId="0" xfId="1" applyNumberFormat="1" applyFont="1" applyAlignment="1">
      <alignment horizontal="center"/>
    </xf>
    <xf numFmtId="0" fontId="3" fillId="0" borderId="0" xfId="0" applyFont="1" applyAlignment="1">
      <alignment horizontal="center"/>
    </xf>
    <xf numFmtId="0" fontId="3" fillId="0" borderId="0" xfId="0" applyFont="1" applyAlignment="1">
      <alignment vertical="center" textRotation="90"/>
    </xf>
    <xf numFmtId="9" fontId="3" fillId="0" borderId="0" xfId="1" applyFont="1" applyFill="1" applyAlignment="1">
      <alignment vertical="center"/>
    </xf>
    <xf numFmtId="9" fontId="3" fillId="0" borderId="0" xfId="1" applyFont="1" applyAlignment="1">
      <alignment vertical="center"/>
    </xf>
    <xf numFmtId="164" fontId="17" fillId="0" borderId="0" xfId="0" applyNumberFormat="1" applyFont="1"/>
    <xf numFmtId="0" fontId="6" fillId="0" borderId="0" xfId="0" applyFont="1"/>
    <xf numFmtId="0" fontId="8" fillId="0" borderId="0" xfId="0" applyFont="1" applyAlignment="1">
      <alignment horizontal="left" vertical="center" readingOrder="1"/>
    </xf>
    <xf numFmtId="0" fontId="8" fillId="0" borderId="0" xfId="0" applyFont="1"/>
    <xf numFmtId="0" fontId="18" fillId="0" borderId="0" xfId="0" applyFont="1" applyAlignment="1">
      <alignment horizontal="right"/>
    </xf>
    <xf numFmtId="0" fontId="14" fillId="9" borderId="0" xfId="0" applyFont="1" applyFill="1" applyAlignment="1">
      <alignment vertical="top" wrapText="1"/>
    </xf>
    <xf numFmtId="0" fontId="3" fillId="0" borderId="0" xfId="0" applyFont="1" applyAlignment="1">
      <alignment wrapText="1"/>
    </xf>
    <xf numFmtId="0" fontId="5" fillId="2" borderId="2" xfId="0" applyFont="1" applyFill="1" applyBorder="1" applyAlignment="1">
      <alignment horizontal="center" wrapText="1"/>
    </xf>
    <xf numFmtId="0" fontId="5" fillId="2" borderId="0" xfId="0" applyFont="1" applyFill="1" applyAlignment="1">
      <alignment horizontal="center"/>
    </xf>
    <xf numFmtId="0" fontId="12" fillId="13" borderId="9" xfId="0" applyFont="1" applyFill="1" applyBorder="1" applyAlignment="1">
      <alignment horizontal="left" vertical="center" wrapText="1"/>
    </xf>
    <xf numFmtId="0" fontId="12" fillId="13" borderId="10" xfId="0" applyFont="1" applyFill="1" applyBorder="1" applyAlignment="1">
      <alignment horizontal="left" vertical="center" wrapText="1"/>
    </xf>
    <xf numFmtId="0" fontId="12" fillId="13" borderId="11" xfId="0" applyFont="1" applyFill="1" applyBorder="1" applyAlignment="1">
      <alignment horizontal="left" vertical="center" wrapText="1"/>
    </xf>
    <xf numFmtId="0" fontId="11" fillId="13" borderId="8" xfId="0" applyFont="1" applyFill="1" applyBorder="1" applyAlignment="1">
      <alignment horizontal="left" vertical="center" wrapText="1" readingOrder="1"/>
    </xf>
    <xf numFmtId="0" fontId="11" fillId="13" borderId="9"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14" borderId="0" xfId="0" applyFill="1"/>
    <xf numFmtId="0" fontId="0" fillId="14" borderId="0" xfId="0" applyFill="1" applyAlignment="1">
      <alignment wrapText="1"/>
    </xf>
    <xf numFmtId="0" fontId="0" fillId="14" borderId="0" xfId="0" quotePrefix="1" applyFill="1" applyAlignment="1">
      <alignment wrapText="1"/>
    </xf>
    <xf numFmtId="0" fontId="27" fillId="11" borderId="0" xfId="0" applyFont="1" applyFill="1"/>
    <xf numFmtId="0" fontId="22" fillId="9" borderId="0" xfId="0" applyFont="1" applyFill="1"/>
    <xf numFmtId="0" fontId="9" fillId="9" borderId="0" xfId="0" applyFont="1" applyFill="1"/>
    <xf numFmtId="0" fontId="5" fillId="2" borderId="24" xfId="0" applyFont="1" applyFill="1" applyBorder="1" applyAlignment="1">
      <alignment horizontal="center"/>
    </xf>
    <xf numFmtId="0" fontId="11" fillId="13" borderId="9" xfId="0" applyFont="1" applyFill="1" applyBorder="1" applyAlignment="1">
      <alignment horizontal="left" vertical="center" wrapText="1" readingOrder="1"/>
    </xf>
    <xf numFmtId="0" fontId="11" fillId="13" borderId="10" xfId="0" applyFont="1" applyFill="1" applyBorder="1" applyAlignment="1">
      <alignment horizontal="left" vertical="center" wrapText="1" readingOrder="1"/>
    </xf>
    <xf numFmtId="0" fontId="11" fillId="13" borderId="11" xfId="0" applyFont="1" applyFill="1" applyBorder="1" applyAlignment="1">
      <alignment horizontal="left" vertical="center" wrapText="1" readingOrder="1"/>
    </xf>
    <xf numFmtId="0" fontId="12" fillId="13" borderId="8" xfId="0" applyFont="1" applyFill="1" applyBorder="1" applyAlignment="1">
      <alignment horizontal="left" vertical="center" wrapText="1"/>
    </xf>
    <xf numFmtId="0" fontId="11" fillId="13" borderId="10"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11" xfId="0" applyFont="1" applyFill="1" applyBorder="1" applyAlignment="1">
      <alignment wrapText="1"/>
    </xf>
    <xf numFmtId="0" fontId="11" fillId="13" borderId="14" xfId="0" applyFont="1" applyFill="1" applyBorder="1" applyAlignment="1">
      <alignment horizontal="left" vertical="center" wrapText="1"/>
    </xf>
    <xf numFmtId="0" fontId="11" fillId="18" borderId="9" xfId="0" applyFont="1" applyFill="1" applyBorder="1" applyAlignment="1" applyProtection="1">
      <alignment horizontal="left" vertical="center" wrapText="1"/>
      <protection locked="0"/>
    </xf>
    <xf numFmtId="0" fontId="11" fillId="18" borderId="10" xfId="0" applyFont="1" applyFill="1" applyBorder="1" applyAlignment="1" applyProtection="1">
      <alignment horizontal="left" vertical="center" wrapText="1"/>
      <protection locked="0"/>
    </xf>
    <xf numFmtId="0" fontId="11" fillId="18" borderId="11" xfId="0" applyFont="1" applyFill="1" applyBorder="1" applyAlignment="1" applyProtection="1">
      <alignment horizontal="left" vertical="center" wrapText="1"/>
      <protection locked="0"/>
    </xf>
    <xf numFmtId="0" fontId="11" fillId="18" borderId="8" xfId="0" applyFont="1" applyFill="1" applyBorder="1" applyAlignment="1" applyProtection="1">
      <alignment horizontal="left" vertical="center" wrapText="1"/>
      <protection locked="0"/>
    </xf>
    <xf numFmtId="0" fontId="11" fillId="19" borderId="8" xfId="0" applyFont="1" applyFill="1" applyBorder="1" applyAlignment="1" applyProtection="1">
      <alignment horizontal="left" vertical="center" wrapText="1"/>
      <protection locked="0"/>
    </xf>
    <xf numFmtId="0" fontId="11" fillId="19" borderId="9" xfId="0" applyFont="1" applyFill="1" applyBorder="1" applyAlignment="1" applyProtection="1">
      <alignment horizontal="left" vertical="center" wrapText="1"/>
      <protection locked="0"/>
    </xf>
    <xf numFmtId="0" fontId="11" fillId="19" borderId="10" xfId="0" applyFont="1" applyFill="1" applyBorder="1" applyAlignment="1" applyProtection="1">
      <alignment horizontal="left" vertical="center" wrapText="1"/>
      <protection locked="0"/>
    </xf>
    <xf numFmtId="0" fontId="11" fillId="19" borderId="11" xfId="0" applyFont="1" applyFill="1" applyBorder="1" applyAlignment="1" applyProtection="1">
      <alignment horizontal="left" vertical="center" wrapText="1"/>
      <protection locked="0"/>
    </xf>
    <xf numFmtId="9" fontId="11" fillId="19" borderId="10" xfId="0" applyNumberFormat="1" applyFont="1" applyFill="1" applyBorder="1" applyAlignment="1" applyProtection="1">
      <alignment horizontal="left" vertical="center" wrapText="1"/>
      <protection locked="0"/>
    </xf>
    <xf numFmtId="9" fontId="11" fillId="19" borderId="11" xfId="0" applyNumberFormat="1" applyFont="1" applyFill="1" applyBorder="1" applyAlignment="1" applyProtection="1">
      <alignment horizontal="left" vertical="center" wrapText="1"/>
      <protection locked="0"/>
    </xf>
    <xf numFmtId="0" fontId="22" fillId="19" borderId="9" xfId="0" applyFont="1" applyFill="1" applyBorder="1" applyAlignment="1" applyProtection="1">
      <alignment vertical="center" wrapText="1"/>
      <protection locked="0"/>
    </xf>
    <xf numFmtId="0" fontId="22" fillId="19" borderId="10" xfId="0" applyFont="1" applyFill="1" applyBorder="1" applyAlignment="1" applyProtection="1">
      <alignment vertical="center" wrapText="1"/>
      <protection locked="0"/>
    </xf>
    <xf numFmtId="9" fontId="22" fillId="19" borderId="11" xfId="0" applyNumberFormat="1" applyFont="1" applyFill="1" applyBorder="1" applyAlignment="1" applyProtection="1">
      <alignment vertical="center" wrapText="1"/>
      <protection locked="0"/>
    </xf>
    <xf numFmtId="9" fontId="11" fillId="19" borderId="9" xfId="0" applyNumberFormat="1" applyFont="1" applyFill="1" applyBorder="1" applyAlignment="1" applyProtection="1">
      <alignment horizontal="left" vertical="center" wrapText="1"/>
      <protection locked="0"/>
    </xf>
    <xf numFmtId="0" fontId="20" fillId="19" borderId="9" xfId="0" applyFont="1" applyFill="1" applyBorder="1" applyAlignment="1" applyProtection="1">
      <alignment horizontal="center" vertical="center"/>
      <protection locked="0"/>
    </xf>
    <xf numFmtId="0" fontId="20" fillId="19" borderId="10" xfId="0" applyFont="1" applyFill="1" applyBorder="1" applyAlignment="1" applyProtection="1">
      <alignment horizontal="center" vertical="center"/>
      <protection locked="0"/>
    </xf>
    <xf numFmtId="0" fontId="20" fillId="19" borderId="11" xfId="0" applyFont="1" applyFill="1" applyBorder="1" applyAlignment="1" applyProtection="1">
      <alignment horizontal="center" vertical="center"/>
      <protection locked="0"/>
    </xf>
    <xf numFmtId="0" fontId="21" fillId="19" borderId="9" xfId="0" applyFont="1" applyFill="1" applyBorder="1" applyAlignment="1" applyProtection="1">
      <alignment horizontal="center" vertical="center"/>
      <protection locked="0"/>
    </xf>
    <xf numFmtId="0" fontId="21" fillId="19" borderId="10" xfId="0" applyFont="1" applyFill="1" applyBorder="1" applyAlignment="1" applyProtection="1">
      <alignment horizontal="center" vertical="center"/>
      <protection locked="0"/>
    </xf>
    <xf numFmtId="0" fontId="21" fillId="19" borderId="11" xfId="0" applyFont="1" applyFill="1" applyBorder="1" applyAlignment="1" applyProtection="1">
      <alignment horizontal="center" vertical="center"/>
      <protection locked="0"/>
    </xf>
    <xf numFmtId="0" fontId="21" fillId="19" borderId="8" xfId="0" applyFont="1" applyFill="1" applyBorder="1" applyAlignment="1" applyProtection="1">
      <alignment horizontal="center" vertical="center"/>
      <protection locked="0"/>
    </xf>
    <xf numFmtId="0" fontId="21" fillId="18" borderId="10" xfId="0" applyFont="1" applyFill="1" applyBorder="1" applyAlignment="1" applyProtection="1">
      <alignment horizontal="center" vertical="center"/>
      <protection locked="0"/>
    </xf>
    <xf numFmtId="0" fontId="21" fillId="18" borderId="11" xfId="0" applyFont="1" applyFill="1" applyBorder="1" applyAlignment="1" applyProtection="1">
      <alignment horizontal="center" vertical="center"/>
      <protection locked="0"/>
    </xf>
    <xf numFmtId="0" fontId="21" fillId="18" borderId="9" xfId="0" applyFont="1" applyFill="1" applyBorder="1" applyAlignment="1" applyProtection="1">
      <alignment horizontal="center" vertical="center"/>
      <protection locked="0"/>
    </xf>
    <xf numFmtId="0" fontId="21" fillId="18" borderId="8" xfId="0" applyFont="1" applyFill="1" applyBorder="1" applyAlignment="1" applyProtection="1">
      <alignment horizontal="center" vertical="center"/>
      <protection locked="0"/>
    </xf>
    <xf numFmtId="0" fontId="11" fillId="19" borderId="13" xfId="0" applyFont="1" applyFill="1" applyBorder="1" applyAlignment="1" applyProtection="1">
      <alignment horizontal="left" vertical="center" wrapText="1"/>
      <protection locked="0"/>
    </xf>
    <xf numFmtId="0" fontId="11" fillId="13" borderId="13" xfId="0" applyFont="1" applyFill="1" applyBorder="1" applyAlignment="1">
      <alignment horizontal="left" vertical="center" wrapText="1"/>
    </xf>
    <xf numFmtId="0" fontId="21" fillId="19" borderId="13" xfId="0" applyFont="1" applyFill="1" applyBorder="1" applyAlignment="1" applyProtection="1">
      <alignment horizontal="center" vertical="center"/>
      <protection locked="0"/>
    </xf>
    <xf numFmtId="0" fontId="3" fillId="0" borderId="16" xfId="0" applyFont="1" applyBorder="1" applyAlignment="1">
      <alignment horizontal="center" vertical="center" wrapText="1"/>
    </xf>
    <xf numFmtId="0" fontId="30" fillId="17" borderId="2" xfId="0" applyFont="1" applyFill="1" applyBorder="1" applyAlignment="1">
      <alignment horizontal="center" vertical="center" wrapText="1"/>
    </xf>
    <xf numFmtId="0" fontId="30" fillId="17" borderId="30" xfId="0" applyFont="1" applyFill="1" applyBorder="1" applyAlignment="1">
      <alignment horizontal="center" vertical="center" wrapText="1"/>
    </xf>
    <xf numFmtId="0" fontId="28" fillId="16" borderId="30" xfId="0" applyFont="1" applyFill="1" applyBorder="1" applyAlignment="1">
      <alignment horizontal="center" vertical="center"/>
    </xf>
    <xf numFmtId="0" fontId="30" fillId="20" borderId="30" xfId="0" applyFont="1" applyFill="1" applyBorder="1" applyAlignment="1">
      <alignment horizontal="center" vertical="center" wrapText="1"/>
    </xf>
    <xf numFmtId="0" fontId="28" fillId="16" borderId="18" xfId="0" applyFont="1" applyFill="1" applyBorder="1" applyAlignment="1">
      <alignment horizontal="center" vertical="center" wrapText="1"/>
    </xf>
    <xf numFmtId="166" fontId="27" fillId="11" borderId="0" xfId="0" applyNumberFormat="1" applyFont="1" applyFill="1"/>
    <xf numFmtId="0" fontId="19" fillId="15" borderId="0" xfId="0" applyFont="1" applyFill="1" applyAlignment="1">
      <alignment horizontal="center"/>
    </xf>
    <xf numFmtId="0" fontId="19" fillId="10" borderId="0" xfId="0" applyFont="1" applyFill="1" applyAlignment="1">
      <alignment horizontal="center"/>
    </xf>
    <xf numFmtId="0" fontId="29" fillId="17" borderId="0" xfId="0" applyFont="1" applyFill="1" applyAlignment="1">
      <alignment horizontal="center"/>
    </xf>
    <xf numFmtId="0" fontId="29" fillId="20" borderId="0" xfId="0" applyFont="1" applyFill="1" applyAlignment="1">
      <alignment horizontal="center"/>
    </xf>
    <xf numFmtId="0" fontId="14" fillId="9" borderId="0" xfId="0" applyFont="1" applyFill="1" applyAlignment="1">
      <alignment horizontal="left" vertical="center" wrapText="1"/>
    </xf>
    <xf numFmtId="0" fontId="21" fillId="9" borderId="9" xfId="0" applyFont="1" applyFill="1" applyBorder="1" applyAlignment="1">
      <alignment horizontal="center" vertical="center"/>
    </xf>
    <xf numFmtId="0" fontId="13" fillId="9" borderId="1" xfId="0" applyFont="1" applyFill="1" applyBorder="1" applyAlignment="1">
      <alignment horizontal="left" vertical="center"/>
    </xf>
    <xf numFmtId="0" fontId="21" fillId="9" borderId="10" xfId="0" applyFont="1" applyFill="1" applyBorder="1" applyAlignment="1">
      <alignment horizontal="center" vertical="center"/>
    </xf>
    <xf numFmtId="0" fontId="13" fillId="9" borderId="0" xfId="0" applyFont="1" applyFill="1" applyAlignment="1">
      <alignment horizontal="left" vertical="center"/>
    </xf>
    <xf numFmtId="0" fontId="21" fillId="9" borderId="11" xfId="0" applyFont="1" applyFill="1" applyBorder="1" applyAlignment="1">
      <alignment horizontal="center" vertical="center"/>
    </xf>
    <xf numFmtId="0" fontId="13" fillId="9" borderId="2" xfId="0" applyFont="1" applyFill="1" applyBorder="1" applyAlignment="1">
      <alignment horizontal="left" vertical="center"/>
    </xf>
    <xf numFmtId="0" fontId="21" fillId="9" borderId="8" xfId="0" applyFont="1" applyFill="1" applyBorder="1" applyAlignment="1">
      <alignment horizontal="center" vertical="center" wrapText="1"/>
    </xf>
    <xf numFmtId="0" fontId="13" fillId="9" borderId="3" xfId="0" applyFont="1" applyFill="1" applyBorder="1" applyAlignment="1">
      <alignment horizontal="left" vertical="center"/>
    </xf>
    <xf numFmtId="0" fontId="21" fillId="9" borderId="8" xfId="0" applyFont="1" applyFill="1" applyBorder="1" applyAlignment="1">
      <alignment horizontal="center" vertical="center"/>
    </xf>
    <xf numFmtId="0" fontId="12" fillId="0" borderId="12" xfId="0" applyFont="1" applyBorder="1" applyAlignment="1">
      <alignment horizontal="left" vertical="center"/>
    </xf>
    <xf numFmtId="0" fontId="11" fillId="12" borderId="14" xfId="0" applyFont="1" applyFill="1" applyBorder="1" applyAlignment="1">
      <alignment horizontal="left" vertical="center" wrapText="1"/>
    </xf>
    <xf numFmtId="0" fontId="33" fillId="9" borderId="9"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33" fillId="9" borderId="11" xfId="0" applyFont="1" applyFill="1" applyBorder="1" applyAlignment="1">
      <alignment horizontal="left" vertical="center" wrapText="1"/>
    </xf>
    <xf numFmtId="0" fontId="33" fillId="9" borderId="9" xfId="0" applyFont="1" applyFill="1" applyBorder="1" applyAlignment="1">
      <alignment horizontal="left" vertical="center"/>
    </xf>
    <xf numFmtId="0" fontId="33" fillId="9" borderId="11" xfId="0" applyFont="1" applyFill="1" applyBorder="1" applyAlignment="1">
      <alignment horizontal="left" vertical="center"/>
    </xf>
    <xf numFmtId="0" fontId="33" fillId="9" borderId="8" xfId="0" applyFont="1" applyFill="1" applyBorder="1" applyAlignment="1">
      <alignment horizontal="left" vertical="center"/>
    </xf>
    <xf numFmtId="0" fontId="33" fillId="9" borderId="8" xfId="0" applyFont="1" applyFill="1" applyBorder="1" applyAlignment="1">
      <alignment horizontal="left" vertical="center" wrapText="1"/>
    </xf>
    <xf numFmtId="0" fontId="19" fillId="15" borderId="0" xfId="0" applyFont="1" applyFill="1"/>
    <xf numFmtId="0" fontId="16" fillId="9" borderId="0" xfId="0" applyFont="1" applyFill="1" applyAlignment="1">
      <alignment horizontal="right" vertical="top" wrapText="1"/>
    </xf>
    <xf numFmtId="0" fontId="19" fillId="10" borderId="0" xfId="0" applyFont="1" applyFill="1"/>
    <xf numFmtId="0" fontId="29" fillId="17" borderId="0" xfId="0" applyFont="1" applyFill="1"/>
    <xf numFmtId="0" fontId="29" fillId="20" borderId="0" xfId="0" applyFont="1" applyFill="1"/>
    <xf numFmtId="0" fontId="11" fillId="22" borderId="8" xfId="0" applyFont="1" applyFill="1" applyBorder="1" applyAlignment="1">
      <alignment horizontal="left" vertical="top" wrapText="1"/>
    </xf>
    <xf numFmtId="0" fontId="11" fillId="22" borderId="14" xfId="0" applyFont="1" applyFill="1" applyBorder="1" applyAlignment="1">
      <alignment horizontal="left" vertical="top" wrapText="1"/>
    </xf>
    <xf numFmtId="0" fontId="0" fillId="21" borderId="0" xfId="0" applyFill="1"/>
    <xf numFmtId="0" fontId="0" fillId="21" borderId="0" xfId="0" applyFill="1" applyAlignment="1">
      <alignment wrapText="1"/>
    </xf>
    <xf numFmtId="0" fontId="23" fillId="21" borderId="0" xfId="0" applyFont="1" applyFill="1" applyAlignment="1">
      <alignment horizontal="left" vertical="center" wrapText="1"/>
    </xf>
    <xf numFmtId="0" fontId="14" fillId="21" borderId="0" xfId="0" applyFont="1" applyFill="1" applyAlignment="1">
      <alignment horizontal="left" vertical="center" wrapText="1"/>
    </xf>
    <xf numFmtId="0" fontId="24" fillId="21" borderId="0" xfId="0" applyFont="1" applyFill="1" applyAlignment="1">
      <alignment horizontal="left" vertical="center" wrapText="1"/>
    </xf>
    <xf numFmtId="0" fontId="15" fillId="21" borderId="0" xfId="0" applyFont="1" applyFill="1" applyAlignment="1">
      <alignment horizontal="left" vertical="center" wrapText="1" readingOrder="1"/>
    </xf>
    <xf numFmtId="0" fontId="25" fillId="21" borderId="0" xfId="0" applyFont="1" applyFill="1" applyAlignment="1">
      <alignment horizontal="left" vertical="center" wrapText="1"/>
    </xf>
    <xf numFmtId="0" fontId="26" fillId="21" borderId="0" xfId="0" applyFont="1" applyFill="1" applyAlignment="1">
      <alignment horizontal="left" vertical="center" wrapText="1"/>
    </xf>
    <xf numFmtId="0" fontId="15" fillId="21" borderId="0" xfId="0" applyFont="1" applyFill="1" applyAlignment="1">
      <alignment horizontal="left" vertical="center" wrapText="1"/>
    </xf>
    <xf numFmtId="0" fontId="0" fillId="9" borderId="0" xfId="0" applyFill="1" applyAlignment="1">
      <alignment vertical="center"/>
    </xf>
    <xf numFmtId="0" fontId="32" fillId="21" borderId="0" xfId="0" applyFont="1" applyFill="1" applyAlignment="1">
      <alignment horizontal="left" vertical="center" wrapText="1"/>
    </xf>
    <xf numFmtId="0" fontId="14" fillId="21" borderId="0" xfId="0" applyFont="1" applyFill="1" applyAlignment="1">
      <alignment horizontal="left" vertical="center" wrapText="1"/>
    </xf>
    <xf numFmtId="0" fontId="14" fillId="9" borderId="0" xfId="0" applyFont="1" applyFill="1" applyAlignment="1">
      <alignment horizontal="left" vertical="center" wrapText="1"/>
    </xf>
    <xf numFmtId="0" fontId="27" fillId="11" borderId="0" xfId="0" applyFont="1" applyFill="1" applyAlignment="1">
      <alignment horizontal="left" vertical="top" wrapText="1"/>
    </xf>
    <xf numFmtId="0" fontId="9" fillId="9" borderId="0" xfId="0" applyFont="1" applyFill="1" applyAlignment="1">
      <alignment horizontal="center"/>
    </xf>
    <xf numFmtId="0" fontId="32" fillId="9" borderId="0" xfId="0" applyFont="1" applyFill="1" applyAlignment="1">
      <alignment horizontal="left" vertical="center" wrapText="1"/>
    </xf>
    <xf numFmtId="0" fontId="1" fillId="14" borderId="0" xfId="0" applyFont="1" applyFill="1" applyAlignment="1">
      <alignment horizontal="center" vertical="center" wrapText="1"/>
    </xf>
    <xf numFmtId="0" fontId="1" fillId="14" borderId="0" xfId="0" applyFont="1" applyFill="1" applyAlignment="1">
      <alignment horizontal="center" wrapText="1"/>
    </xf>
    <xf numFmtId="0" fontId="0" fillId="14" borderId="0" xfId="0" applyFill="1" applyAlignment="1">
      <alignment horizontal="center"/>
    </xf>
    <xf numFmtId="0" fontId="28" fillId="15" borderId="28" xfId="0" applyFont="1" applyFill="1" applyBorder="1" applyAlignment="1">
      <alignment horizontal="center" vertical="center"/>
    </xf>
    <xf numFmtId="0" fontId="28" fillId="15" borderId="27" xfId="0" applyFont="1" applyFill="1" applyBorder="1" applyAlignment="1">
      <alignment horizontal="center" vertical="center"/>
    </xf>
    <xf numFmtId="0" fontId="11" fillId="22" borderId="12" xfId="0" applyFont="1" applyFill="1" applyBorder="1" applyAlignment="1">
      <alignment horizontal="left" vertical="top" wrapText="1"/>
    </xf>
    <xf numFmtId="0" fontId="11" fillId="22" borderId="13" xfId="0" applyFont="1" applyFill="1" applyBorder="1" applyAlignment="1">
      <alignment horizontal="left" vertical="top" wrapText="1"/>
    </xf>
    <xf numFmtId="0" fontId="11" fillId="22" borderId="14" xfId="0" applyFont="1" applyFill="1" applyBorder="1" applyAlignment="1">
      <alignment horizontal="left" vertical="top" wrapText="1"/>
    </xf>
    <xf numFmtId="0" fontId="19" fillId="15" borderId="0" xfId="0" applyFont="1" applyFill="1" applyAlignment="1">
      <alignment horizontal="center"/>
    </xf>
    <xf numFmtId="0" fontId="11" fillId="22" borderId="9" xfId="0" applyFont="1" applyFill="1" applyBorder="1" applyAlignment="1">
      <alignment horizontal="left" vertical="top" wrapText="1"/>
    </xf>
    <xf numFmtId="0" fontId="11" fillId="22" borderId="11" xfId="0" applyFont="1" applyFill="1" applyBorder="1" applyAlignment="1">
      <alignment horizontal="left" vertical="top" wrapText="1"/>
    </xf>
    <xf numFmtId="0" fontId="11" fillId="12" borderId="12" xfId="0" applyFont="1" applyFill="1" applyBorder="1" applyAlignment="1">
      <alignment horizontal="left" vertical="center" wrapText="1"/>
    </xf>
    <xf numFmtId="0" fontId="11" fillId="12" borderId="13" xfId="0" applyFont="1" applyFill="1" applyBorder="1" applyAlignment="1">
      <alignment horizontal="left" vertical="center" wrapText="1"/>
    </xf>
    <xf numFmtId="0" fontId="11" fillId="12" borderId="14" xfId="0" applyFont="1" applyFill="1" applyBorder="1" applyAlignment="1">
      <alignment horizontal="left" vertical="center" wrapText="1"/>
    </xf>
    <xf numFmtId="0" fontId="28" fillId="15" borderId="23" xfId="0" applyFont="1" applyFill="1" applyBorder="1" applyAlignment="1">
      <alignment horizontal="center" vertical="center"/>
    </xf>
    <xf numFmtId="0" fontId="11" fillId="19" borderId="12" xfId="0" applyFont="1" applyFill="1" applyBorder="1" applyAlignment="1" applyProtection="1">
      <alignment horizontal="left" vertical="center" wrapText="1"/>
      <protection locked="0"/>
    </xf>
    <xf numFmtId="0" fontId="11" fillId="19" borderId="13" xfId="0" applyFont="1" applyFill="1" applyBorder="1" applyAlignment="1" applyProtection="1">
      <alignment horizontal="left" vertical="center" wrapText="1"/>
      <protection locked="0"/>
    </xf>
    <xf numFmtId="0" fontId="11" fillId="19" borderId="14" xfId="0" applyFont="1" applyFill="1" applyBorder="1" applyAlignment="1" applyProtection="1">
      <alignment horizontal="left" vertical="center" wrapText="1"/>
      <protection locked="0"/>
    </xf>
    <xf numFmtId="0" fontId="11" fillId="19" borderId="9" xfId="0" applyFont="1" applyFill="1" applyBorder="1" applyAlignment="1" applyProtection="1">
      <alignment horizontal="left" vertical="center" wrapText="1"/>
      <protection locked="0"/>
    </xf>
    <xf numFmtId="0" fontId="11" fillId="19" borderId="11" xfId="0" applyFont="1" applyFill="1" applyBorder="1" applyAlignment="1" applyProtection="1">
      <alignment horizontal="left" vertical="center" wrapText="1"/>
      <protection locked="0"/>
    </xf>
    <xf numFmtId="0" fontId="28" fillId="16" borderId="19" xfId="0" applyFont="1" applyFill="1" applyBorder="1" applyAlignment="1">
      <alignment horizontal="center" vertical="center" wrapText="1"/>
    </xf>
    <xf numFmtId="0" fontId="28" fillId="16" borderId="20" xfId="0" applyFont="1" applyFill="1" applyBorder="1" applyAlignment="1">
      <alignment horizontal="center" vertical="center" wrapText="1"/>
    </xf>
    <xf numFmtId="0" fontId="28" fillId="16" borderId="21" xfId="0" applyFont="1" applyFill="1" applyBorder="1" applyAlignment="1">
      <alignment horizontal="center" vertical="center" wrapText="1"/>
    </xf>
    <xf numFmtId="0" fontId="28" fillId="16" borderId="22" xfId="0" applyFont="1" applyFill="1" applyBorder="1" applyAlignment="1">
      <alignment horizontal="center" vertical="center" wrapText="1"/>
    </xf>
    <xf numFmtId="0" fontId="11" fillId="22" borderId="10" xfId="0" applyFont="1" applyFill="1" applyBorder="1" applyAlignment="1">
      <alignment horizontal="left" vertical="top" wrapText="1"/>
    </xf>
    <xf numFmtId="0" fontId="28" fillId="15" borderId="4"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29" xfId="0" applyFont="1" applyFill="1" applyBorder="1" applyAlignment="1">
      <alignment horizontal="center" vertical="center" wrapText="1"/>
    </xf>
    <xf numFmtId="0" fontId="11" fillId="19" borderId="10" xfId="0" applyFont="1" applyFill="1" applyBorder="1" applyAlignment="1" applyProtection="1">
      <alignment horizontal="left" vertical="center" wrapText="1"/>
      <protection locked="0"/>
    </xf>
    <xf numFmtId="0" fontId="11" fillId="22" borderId="32" xfId="0" applyFont="1" applyFill="1" applyBorder="1" applyAlignment="1">
      <alignment horizontal="left" vertical="top" wrapText="1"/>
    </xf>
    <xf numFmtId="0" fontId="11" fillId="22" borderId="31" xfId="0" applyFont="1" applyFill="1" applyBorder="1" applyAlignment="1">
      <alignment horizontal="left" vertical="top" wrapText="1"/>
    </xf>
    <xf numFmtId="0" fontId="28" fillId="15" borderId="1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11" fillId="12" borderId="31" xfId="0" applyFont="1" applyFill="1" applyBorder="1" applyAlignment="1">
      <alignment horizontal="left" vertical="center" wrapText="1"/>
    </xf>
    <xf numFmtId="0" fontId="11" fillId="12" borderId="32" xfId="0" applyFont="1" applyFill="1" applyBorder="1" applyAlignment="1">
      <alignment horizontal="left" vertical="center" wrapText="1"/>
    </xf>
    <xf numFmtId="0" fontId="19" fillId="10" borderId="0" xfId="0" applyFont="1" applyFill="1" applyAlignment="1">
      <alignment horizontal="center"/>
    </xf>
    <xf numFmtId="0" fontId="29" fillId="17" borderId="0" xfId="0" applyFont="1" applyFill="1" applyAlignment="1">
      <alignment horizontal="center"/>
    </xf>
    <xf numFmtId="0" fontId="28" fillId="16" borderId="30" xfId="0" applyFont="1" applyFill="1" applyBorder="1" applyAlignment="1">
      <alignment horizontal="center" vertical="center" wrapText="1"/>
    </xf>
    <xf numFmtId="0" fontId="30" fillId="17" borderId="30" xfId="0" applyFont="1" applyFill="1" applyBorder="1" applyAlignment="1">
      <alignment horizontal="center" vertical="center" wrapText="1"/>
    </xf>
    <xf numFmtId="0" fontId="29" fillId="20" borderId="0" xfId="0" applyFont="1" applyFill="1" applyAlignment="1">
      <alignment horizontal="center"/>
    </xf>
    <xf numFmtId="0" fontId="11" fillId="18" borderId="12" xfId="0" applyFont="1" applyFill="1" applyBorder="1" applyAlignment="1" applyProtection="1">
      <alignment horizontal="left" vertical="center" wrapText="1"/>
      <protection locked="0"/>
    </xf>
    <xf numFmtId="0" fontId="11" fillId="18" borderId="13" xfId="0" applyFont="1" applyFill="1" applyBorder="1" applyAlignment="1" applyProtection="1">
      <alignment horizontal="left" vertical="center" wrapText="1"/>
      <protection locked="0"/>
    </xf>
    <xf numFmtId="0" fontId="11" fillId="18" borderId="14" xfId="0" applyFont="1" applyFill="1" applyBorder="1" applyAlignment="1" applyProtection="1">
      <alignment horizontal="left" vertical="center" wrapText="1"/>
      <protection locked="0"/>
    </xf>
    <xf numFmtId="0" fontId="30" fillId="20" borderId="30" xfId="0" applyFont="1" applyFill="1" applyBorder="1" applyAlignment="1">
      <alignment horizontal="center" vertical="center" wrapText="1"/>
    </xf>
    <xf numFmtId="0" fontId="11" fillId="12" borderId="12" xfId="0" applyFont="1" applyFill="1" applyBorder="1" applyAlignment="1">
      <alignment vertical="center" wrapText="1"/>
    </xf>
    <xf numFmtId="0" fontId="11" fillId="12" borderId="13" xfId="0" applyFont="1" applyFill="1" applyBorder="1" applyAlignment="1">
      <alignment vertical="center" wrapText="1"/>
    </xf>
    <xf numFmtId="0" fontId="11" fillId="12" borderId="14" xfId="0" applyFont="1" applyFill="1" applyBorder="1" applyAlignment="1">
      <alignment vertical="center" wrapText="1"/>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28" fillId="16" borderId="30" xfId="0" applyFont="1" applyFill="1" applyBorder="1" applyAlignment="1">
      <alignment horizontal="center" vertical="center"/>
    </xf>
    <xf numFmtId="0" fontId="3" fillId="0" borderId="15" xfId="0" applyFont="1" applyBorder="1" applyAlignment="1">
      <alignment horizontal="center"/>
    </xf>
    <xf numFmtId="0" fontId="3" fillId="0" borderId="16" xfId="0" applyFont="1" applyBorder="1" applyAlignment="1">
      <alignment horizontal="center"/>
    </xf>
    <xf numFmtId="0" fontId="11" fillId="22" borderId="12" xfId="0" applyFont="1" applyFill="1" applyBorder="1" applyAlignment="1">
      <alignment vertical="top" wrapText="1"/>
    </xf>
    <xf numFmtId="0" fontId="11" fillId="22" borderId="13" xfId="0" applyFont="1" applyFill="1" applyBorder="1" applyAlignment="1">
      <alignment vertical="top" wrapText="1"/>
    </xf>
    <xf numFmtId="0" fontId="11" fillId="22" borderId="14" xfId="0" applyFont="1" applyFill="1" applyBorder="1" applyAlignment="1">
      <alignment vertical="top" wrapText="1"/>
    </xf>
    <xf numFmtId="0" fontId="30" fillId="17" borderId="0" xfId="0" applyFont="1" applyFill="1" applyAlignment="1">
      <alignment horizontal="center" vertical="center" wrapText="1"/>
    </xf>
    <xf numFmtId="0" fontId="30" fillId="17" borderId="2"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19" fillId="16" borderId="0" xfId="0" applyFont="1" applyFill="1" applyAlignment="1">
      <alignment horizontal="center"/>
    </xf>
    <xf numFmtId="0" fontId="28" fillId="10" borderId="1" xfId="0" applyFont="1" applyFill="1" applyBorder="1" applyAlignment="1">
      <alignment horizontal="center" vertical="center" wrapText="1"/>
    </xf>
    <xf numFmtId="0" fontId="28" fillId="10" borderId="0" xfId="0" applyFont="1" applyFill="1" applyAlignment="1">
      <alignment horizontal="center" vertical="center" wrapText="1"/>
    </xf>
    <xf numFmtId="0" fontId="28" fillId="10" borderId="2" xfId="0" applyFont="1" applyFill="1" applyBorder="1" applyAlignment="1">
      <alignment horizontal="center" vertical="center" wrapText="1"/>
    </xf>
    <xf numFmtId="0" fontId="11" fillId="18" borderId="9" xfId="0" applyFont="1" applyFill="1" applyBorder="1" applyAlignment="1" applyProtection="1">
      <alignment horizontal="left" vertical="center" wrapText="1"/>
      <protection locked="0"/>
    </xf>
    <xf numFmtId="0" fontId="11" fillId="18" borderId="10" xfId="0" applyFont="1" applyFill="1" applyBorder="1" applyAlignment="1" applyProtection="1">
      <alignment horizontal="left" vertical="center" wrapText="1"/>
      <protection locked="0"/>
    </xf>
    <xf numFmtId="0" fontId="11" fillId="18" borderId="11" xfId="0" applyFont="1" applyFill="1" applyBorder="1" applyAlignment="1" applyProtection="1">
      <alignment horizontal="left" vertical="center" wrapText="1"/>
      <protection locked="0"/>
    </xf>
    <xf numFmtId="0" fontId="30" fillId="20" borderId="0" xfId="0" applyFont="1" applyFill="1" applyAlignment="1">
      <alignment horizontal="center" vertical="center" wrapText="1"/>
    </xf>
  </cellXfs>
  <cellStyles count="2">
    <cellStyle name="Normal" xfId="0" builtinId="0"/>
    <cellStyle name="Percent" xfId="1" builtinId="5"/>
  </cellStyles>
  <dxfs count="4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EFF6EA"/>
      <color rgb="FF2469FF"/>
      <color rgb="FF002465"/>
      <color rgb="FFCBEDFD"/>
      <color rgb="FF8CE0FF"/>
      <color rgb="FFEBEBEB"/>
      <color rgb="FFFFFCF1"/>
      <color rgb="FFFFFBF1"/>
      <color rgb="FFFFFFEF"/>
      <color rgb="FFFFF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c:f>
              <c:numCache>
                <c:formatCode>0%</c:formatCode>
                <c:ptCount val="1"/>
                <c:pt idx="0">
                  <c:v>0</c:v>
                </c:pt>
              </c:numCache>
            </c:numRef>
          </c:val>
          <c:extLst>
            <c:ext xmlns:c16="http://schemas.microsoft.com/office/drawing/2014/chart" uri="{C3380CC4-5D6E-409C-BE32-E72D297353CC}">
              <c16:uniqueId val="{00000000-413A-624E-87DE-915E476A7541}"/>
            </c:ext>
          </c:extLst>
        </c:ser>
        <c:ser>
          <c:idx val="2"/>
          <c:order val="1"/>
          <c:tx>
            <c:strRef>
              <c:f>RawResults!$K$2</c:f>
              <c:strCache>
                <c:ptCount val="1"/>
                <c:pt idx="0">
                  <c:v>Orange</c:v>
                </c:pt>
              </c:strCache>
            </c:strRef>
          </c:tx>
          <c:spPr>
            <a:solidFill>
              <a:schemeClr val="accent2"/>
            </a:solidFill>
            <a:ln>
              <a:noFill/>
            </a:ln>
            <a:effectLst/>
          </c:spPr>
          <c:invertIfNegative val="0"/>
          <c:val>
            <c:numRef>
              <c:f>RawResults!$K$3</c:f>
              <c:numCache>
                <c:formatCode>0%</c:formatCode>
                <c:ptCount val="1"/>
                <c:pt idx="0">
                  <c:v>0</c:v>
                </c:pt>
              </c:numCache>
            </c:numRef>
          </c:val>
          <c:extLst>
            <c:ext xmlns:c16="http://schemas.microsoft.com/office/drawing/2014/chart" uri="{C3380CC4-5D6E-409C-BE32-E72D297353CC}">
              <c16:uniqueId val="{00000001-413A-624E-87DE-915E476A7541}"/>
            </c:ext>
          </c:extLst>
        </c:ser>
        <c:ser>
          <c:idx val="3"/>
          <c:order val="2"/>
          <c:tx>
            <c:strRef>
              <c:f>RawResults!$L$2</c:f>
              <c:strCache>
                <c:ptCount val="1"/>
                <c:pt idx="0">
                  <c:v>Yellow</c:v>
                </c:pt>
              </c:strCache>
            </c:strRef>
          </c:tx>
          <c:spPr>
            <a:solidFill>
              <a:schemeClr val="accent4"/>
            </a:solidFill>
            <a:ln>
              <a:noFill/>
            </a:ln>
            <a:effectLst/>
          </c:spPr>
          <c:invertIfNegative val="0"/>
          <c:val>
            <c:numRef>
              <c:f>RawResults!$L$3</c:f>
              <c:numCache>
                <c:formatCode>0%</c:formatCode>
                <c:ptCount val="1"/>
                <c:pt idx="0">
                  <c:v>0.58333333333333337</c:v>
                </c:pt>
              </c:numCache>
            </c:numRef>
          </c:val>
          <c:extLst>
            <c:ext xmlns:c16="http://schemas.microsoft.com/office/drawing/2014/chart" uri="{C3380CC4-5D6E-409C-BE32-E72D297353CC}">
              <c16:uniqueId val="{00000002-413A-624E-87DE-915E476A7541}"/>
            </c:ext>
          </c:extLst>
        </c:ser>
        <c:ser>
          <c:idx val="4"/>
          <c:order val="3"/>
          <c:tx>
            <c:strRef>
              <c:f>RawResults!$M$2</c:f>
              <c:strCache>
                <c:ptCount val="1"/>
                <c:pt idx="0">
                  <c:v>Green</c:v>
                </c:pt>
              </c:strCache>
            </c:strRef>
          </c:tx>
          <c:spPr>
            <a:solidFill>
              <a:schemeClr val="accent6"/>
            </a:solidFill>
            <a:ln>
              <a:noFill/>
            </a:ln>
            <a:effectLst/>
          </c:spPr>
          <c:invertIfNegative val="0"/>
          <c:val>
            <c:numRef>
              <c:f>RawResults!$M$3</c:f>
              <c:numCache>
                <c:formatCode>0%</c:formatCode>
                <c:ptCount val="1"/>
                <c:pt idx="0">
                  <c:v>0</c:v>
                </c:pt>
              </c:numCache>
            </c:numRef>
          </c:val>
          <c:extLst>
            <c:ext xmlns:c16="http://schemas.microsoft.com/office/drawing/2014/chart" uri="{C3380CC4-5D6E-409C-BE32-E72D297353CC}">
              <c16:uniqueId val="{00000003-413A-624E-87DE-915E476A7541}"/>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RawResults!$N$3</c:f>
              <c:numCache>
                <c:formatCode>0%</c:formatCode>
                <c:ptCount val="1"/>
                <c:pt idx="0">
                  <c:v>0.41666666666666663</c:v>
                </c:pt>
              </c:numCache>
            </c:numRef>
          </c:val>
          <c:extLst>
            <c:ext xmlns:c16="http://schemas.microsoft.com/office/drawing/2014/chart" uri="{C3380CC4-5D6E-409C-BE32-E72D297353CC}">
              <c16:uniqueId val="{00000004-413A-624E-87DE-915E476A7541}"/>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RawResults!$J$35</c:f>
              <c:numCache>
                <c:formatCode>0%</c:formatCode>
                <c:ptCount val="1"/>
                <c:pt idx="0">
                  <c:v>0</c:v>
                </c:pt>
              </c:numCache>
            </c:numRef>
          </c:val>
          <c:extLst>
            <c:ext xmlns:c16="http://schemas.microsoft.com/office/drawing/2014/chart" uri="{C3380CC4-5D6E-409C-BE32-E72D297353CC}">
              <c16:uniqueId val="{00000000-6BA7-CA46-9433-4DA3029DA1C4}"/>
            </c:ext>
          </c:extLst>
        </c:ser>
        <c:ser>
          <c:idx val="2"/>
          <c:order val="1"/>
          <c:tx>
            <c:strRef>
              <c:f>RawResults!$K$2</c:f>
              <c:strCache>
                <c:ptCount val="1"/>
                <c:pt idx="0">
                  <c:v>Orange</c:v>
                </c:pt>
              </c:strCache>
            </c:strRef>
          </c:tx>
          <c:spPr>
            <a:solidFill>
              <a:schemeClr val="accent2"/>
            </a:solidFill>
            <a:ln>
              <a:noFill/>
            </a:ln>
            <a:effectLst/>
          </c:spPr>
          <c:invertIfNegative val="0"/>
          <c:val>
            <c:numRef>
              <c:f>RawResults!$K$35</c:f>
              <c:numCache>
                <c:formatCode>0%</c:formatCode>
                <c:ptCount val="1"/>
                <c:pt idx="0">
                  <c:v>0</c:v>
                </c:pt>
              </c:numCache>
            </c:numRef>
          </c:val>
          <c:extLst>
            <c:ext xmlns:c16="http://schemas.microsoft.com/office/drawing/2014/chart" uri="{C3380CC4-5D6E-409C-BE32-E72D297353CC}">
              <c16:uniqueId val="{00000001-6BA7-CA46-9433-4DA3029DA1C4}"/>
            </c:ext>
          </c:extLst>
        </c:ser>
        <c:ser>
          <c:idx val="3"/>
          <c:order val="2"/>
          <c:tx>
            <c:strRef>
              <c:f>RawResults!$L$2</c:f>
              <c:strCache>
                <c:ptCount val="1"/>
                <c:pt idx="0">
                  <c:v>Yellow</c:v>
                </c:pt>
              </c:strCache>
            </c:strRef>
          </c:tx>
          <c:spPr>
            <a:solidFill>
              <a:schemeClr val="accent4"/>
            </a:solidFill>
            <a:ln>
              <a:noFill/>
            </a:ln>
            <a:effectLst/>
          </c:spPr>
          <c:invertIfNegative val="0"/>
          <c:val>
            <c:numRef>
              <c:f>RawResults!$L$35</c:f>
              <c:numCache>
                <c:formatCode>0%</c:formatCode>
                <c:ptCount val="1"/>
                <c:pt idx="0">
                  <c:v>0</c:v>
                </c:pt>
              </c:numCache>
            </c:numRef>
          </c:val>
          <c:extLst>
            <c:ext xmlns:c16="http://schemas.microsoft.com/office/drawing/2014/chart" uri="{C3380CC4-5D6E-409C-BE32-E72D297353CC}">
              <c16:uniqueId val="{00000002-6BA7-CA46-9433-4DA3029DA1C4}"/>
            </c:ext>
          </c:extLst>
        </c:ser>
        <c:ser>
          <c:idx val="4"/>
          <c:order val="3"/>
          <c:tx>
            <c:strRef>
              <c:f>RawResults!$M$2</c:f>
              <c:strCache>
                <c:ptCount val="1"/>
                <c:pt idx="0">
                  <c:v>Green</c:v>
                </c:pt>
              </c:strCache>
            </c:strRef>
          </c:tx>
          <c:spPr>
            <a:solidFill>
              <a:schemeClr val="accent6"/>
            </a:solidFill>
            <a:ln>
              <a:noFill/>
            </a:ln>
            <a:effectLst/>
          </c:spPr>
          <c:invertIfNegative val="0"/>
          <c:val>
            <c:numRef>
              <c:f>RawResults!$M$35</c:f>
              <c:numCache>
                <c:formatCode>0%</c:formatCode>
                <c:ptCount val="1"/>
                <c:pt idx="0">
                  <c:v>0</c:v>
                </c:pt>
              </c:numCache>
            </c:numRef>
          </c:val>
          <c:extLst>
            <c:ext xmlns:c16="http://schemas.microsoft.com/office/drawing/2014/chart" uri="{C3380CC4-5D6E-409C-BE32-E72D297353CC}">
              <c16:uniqueId val="{00000003-6BA7-CA46-9433-4DA3029DA1C4}"/>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6BA7-CA46-9433-4DA3029DA1C4}"/>
              </c:ext>
            </c:extLst>
          </c:dPt>
          <c:val>
            <c:numRef>
              <c:f>RawResults!$N$35</c:f>
              <c:numCache>
                <c:formatCode>0%</c:formatCode>
                <c:ptCount val="1"/>
                <c:pt idx="0">
                  <c:v>1</c:v>
                </c:pt>
              </c:numCache>
            </c:numRef>
          </c:val>
          <c:extLst>
            <c:ext xmlns:c16="http://schemas.microsoft.com/office/drawing/2014/chart" uri="{C3380CC4-5D6E-409C-BE32-E72D297353CC}">
              <c16:uniqueId val="{00000006-6BA7-CA46-9433-4DA3029DA1C4}"/>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RawResults!$J$38</c:f>
              <c:numCache>
                <c:formatCode>0%</c:formatCode>
                <c:ptCount val="1"/>
                <c:pt idx="0">
                  <c:v>0</c:v>
                </c:pt>
              </c:numCache>
            </c:numRef>
          </c:val>
          <c:extLst>
            <c:ext xmlns:c16="http://schemas.microsoft.com/office/drawing/2014/chart" uri="{C3380CC4-5D6E-409C-BE32-E72D297353CC}">
              <c16:uniqueId val="{00000000-07FD-5443-9323-A9646C2C022D}"/>
            </c:ext>
          </c:extLst>
        </c:ser>
        <c:ser>
          <c:idx val="2"/>
          <c:order val="1"/>
          <c:tx>
            <c:strRef>
              <c:f>RawResults!$K$2</c:f>
              <c:strCache>
                <c:ptCount val="1"/>
                <c:pt idx="0">
                  <c:v>Orange</c:v>
                </c:pt>
              </c:strCache>
            </c:strRef>
          </c:tx>
          <c:spPr>
            <a:solidFill>
              <a:schemeClr val="accent2"/>
            </a:solidFill>
            <a:ln>
              <a:noFill/>
            </a:ln>
            <a:effectLst/>
          </c:spPr>
          <c:invertIfNegative val="0"/>
          <c:val>
            <c:numRef>
              <c:f>RawResults!$K$38</c:f>
              <c:numCache>
                <c:formatCode>0%</c:formatCode>
                <c:ptCount val="1"/>
                <c:pt idx="0">
                  <c:v>0</c:v>
                </c:pt>
              </c:numCache>
            </c:numRef>
          </c:val>
          <c:extLst>
            <c:ext xmlns:c16="http://schemas.microsoft.com/office/drawing/2014/chart" uri="{C3380CC4-5D6E-409C-BE32-E72D297353CC}">
              <c16:uniqueId val="{00000001-07FD-5443-9323-A9646C2C022D}"/>
            </c:ext>
          </c:extLst>
        </c:ser>
        <c:ser>
          <c:idx val="3"/>
          <c:order val="2"/>
          <c:tx>
            <c:strRef>
              <c:f>RawResults!$L$2</c:f>
              <c:strCache>
                <c:ptCount val="1"/>
                <c:pt idx="0">
                  <c:v>Yellow</c:v>
                </c:pt>
              </c:strCache>
            </c:strRef>
          </c:tx>
          <c:spPr>
            <a:solidFill>
              <a:schemeClr val="accent4"/>
            </a:solidFill>
            <a:ln>
              <a:noFill/>
            </a:ln>
            <a:effectLst/>
          </c:spPr>
          <c:invertIfNegative val="0"/>
          <c:val>
            <c:numRef>
              <c:f>RawResults!$L$38</c:f>
              <c:numCache>
                <c:formatCode>0%</c:formatCode>
                <c:ptCount val="1"/>
                <c:pt idx="0">
                  <c:v>0</c:v>
                </c:pt>
              </c:numCache>
            </c:numRef>
          </c:val>
          <c:extLst>
            <c:ext xmlns:c16="http://schemas.microsoft.com/office/drawing/2014/chart" uri="{C3380CC4-5D6E-409C-BE32-E72D297353CC}">
              <c16:uniqueId val="{00000002-07FD-5443-9323-A9646C2C022D}"/>
            </c:ext>
          </c:extLst>
        </c:ser>
        <c:ser>
          <c:idx val="4"/>
          <c:order val="3"/>
          <c:tx>
            <c:strRef>
              <c:f>RawResults!$M$2</c:f>
              <c:strCache>
                <c:ptCount val="1"/>
                <c:pt idx="0">
                  <c:v>Green</c:v>
                </c:pt>
              </c:strCache>
            </c:strRef>
          </c:tx>
          <c:spPr>
            <a:solidFill>
              <a:schemeClr val="accent6"/>
            </a:solidFill>
            <a:ln>
              <a:noFill/>
            </a:ln>
            <a:effectLst/>
          </c:spPr>
          <c:invertIfNegative val="0"/>
          <c:val>
            <c:numRef>
              <c:f>RawResults!$M$38</c:f>
              <c:numCache>
                <c:formatCode>0%</c:formatCode>
                <c:ptCount val="1"/>
                <c:pt idx="0">
                  <c:v>0</c:v>
                </c:pt>
              </c:numCache>
            </c:numRef>
          </c:val>
          <c:extLst>
            <c:ext xmlns:c16="http://schemas.microsoft.com/office/drawing/2014/chart" uri="{C3380CC4-5D6E-409C-BE32-E72D297353CC}">
              <c16:uniqueId val="{00000003-07FD-5443-9323-A9646C2C022D}"/>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07FD-5443-9323-A9646C2C022D}"/>
              </c:ext>
            </c:extLst>
          </c:dPt>
          <c:val>
            <c:numRef>
              <c:f>RawResults!$N$38</c:f>
              <c:numCache>
                <c:formatCode>0%</c:formatCode>
                <c:ptCount val="1"/>
                <c:pt idx="0">
                  <c:v>1</c:v>
                </c:pt>
              </c:numCache>
            </c:numRef>
          </c:val>
          <c:extLst>
            <c:ext xmlns:c16="http://schemas.microsoft.com/office/drawing/2014/chart" uri="{C3380CC4-5D6E-409C-BE32-E72D297353CC}">
              <c16:uniqueId val="{00000006-07FD-5443-9323-A9646C2C022D}"/>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RawResults!$J$39</c:f>
              <c:numCache>
                <c:formatCode>0%</c:formatCode>
                <c:ptCount val="1"/>
                <c:pt idx="0">
                  <c:v>0</c:v>
                </c:pt>
              </c:numCache>
            </c:numRef>
          </c:val>
          <c:extLst>
            <c:ext xmlns:c16="http://schemas.microsoft.com/office/drawing/2014/chart" uri="{C3380CC4-5D6E-409C-BE32-E72D297353CC}">
              <c16:uniqueId val="{00000000-3CC3-B742-A853-299F492A54A1}"/>
            </c:ext>
          </c:extLst>
        </c:ser>
        <c:ser>
          <c:idx val="2"/>
          <c:order val="1"/>
          <c:tx>
            <c:strRef>
              <c:f>RawResults!$K$2</c:f>
              <c:strCache>
                <c:ptCount val="1"/>
                <c:pt idx="0">
                  <c:v>Orange</c:v>
                </c:pt>
              </c:strCache>
            </c:strRef>
          </c:tx>
          <c:spPr>
            <a:solidFill>
              <a:schemeClr val="accent2"/>
            </a:solidFill>
            <a:ln>
              <a:noFill/>
            </a:ln>
            <a:effectLst/>
          </c:spPr>
          <c:invertIfNegative val="0"/>
          <c:val>
            <c:numRef>
              <c:f>RawResults!$K$39</c:f>
              <c:numCache>
                <c:formatCode>0%</c:formatCode>
                <c:ptCount val="1"/>
                <c:pt idx="0">
                  <c:v>0</c:v>
                </c:pt>
              </c:numCache>
            </c:numRef>
          </c:val>
          <c:extLst>
            <c:ext xmlns:c16="http://schemas.microsoft.com/office/drawing/2014/chart" uri="{C3380CC4-5D6E-409C-BE32-E72D297353CC}">
              <c16:uniqueId val="{00000001-3CC3-B742-A853-299F492A54A1}"/>
            </c:ext>
          </c:extLst>
        </c:ser>
        <c:ser>
          <c:idx val="3"/>
          <c:order val="2"/>
          <c:tx>
            <c:strRef>
              <c:f>RawResults!$L$2</c:f>
              <c:strCache>
                <c:ptCount val="1"/>
                <c:pt idx="0">
                  <c:v>Yellow</c:v>
                </c:pt>
              </c:strCache>
            </c:strRef>
          </c:tx>
          <c:spPr>
            <a:solidFill>
              <a:schemeClr val="accent4"/>
            </a:solidFill>
            <a:ln>
              <a:noFill/>
            </a:ln>
            <a:effectLst/>
          </c:spPr>
          <c:invertIfNegative val="0"/>
          <c:val>
            <c:numRef>
              <c:f>RawResults!$L$39</c:f>
              <c:numCache>
                <c:formatCode>0%</c:formatCode>
                <c:ptCount val="1"/>
                <c:pt idx="0">
                  <c:v>0</c:v>
                </c:pt>
              </c:numCache>
            </c:numRef>
          </c:val>
          <c:extLst>
            <c:ext xmlns:c16="http://schemas.microsoft.com/office/drawing/2014/chart" uri="{C3380CC4-5D6E-409C-BE32-E72D297353CC}">
              <c16:uniqueId val="{00000002-3CC3-B742-A853-299F492A54A1}"/>
            </c:ext>
          </c:extLst>
        </c:ser>
        <c:ser>
          <c:idx val="4"/>
          <c:order val="3"/>
          <c:tx>
            <c:strRef>
              <c:f>RawResults!$M$2</c:f>
              <c:strCache>
                <c:ptCount val="1"/>
                <c:pt idx="0">
                  <c:v>Green</c:v>
                </c:pt>
              </c:strCache>
            </c:strRef>
          </c:tx>
          <c:spPr>
            <a:solidFill>
              <a:schemeClr val="accent6"/>
            </a:solidFill>
            <a:ln>
              <a:noFill/>
            </a:ln>
            <a:effectLst/>
          </c:spPr>
          <c:invertIfNegative val="0"/>
          <c:val>
            <c:numRef>
              <c:f>RawResults!$M$39</c:f>
              <c:numCache>
                <c:formatCode>0%</c:formatCode>
                <c:ptCount val="1"/>
                <c:pt idx="0">
                  <c:v>0</c:v>
                </c:pt>
              </c:numCache>
            </c:numRef>
          </c:val>
          <c:extLst>
            <c:ext xmlns:c16="http://schemas.microsoft.com/office/drawing/2014/chart" uri="{C3380CC4-5D6E-409C-BE32-E72D297353CC}">
              <c16:uniqueId val="{00000003-3CC3-B742-A853-299F492A54A1}"/>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3CC3-B742-A853-299F492A54A1}"/>
              </c:ext>
            </c:extLst>
          </c:dPt>
          <c:val>
            <c:numRef>
              <c:f>RawResults!$N$39</c:f>
              <c:numCache>
                <c:formatCode>0%</c:formatCode>
                <c:ptCount val="1"/>
                <c:pt idx="0">
                  <c:v>1</c:v>
                </c:pt>
              </c:numCache>
            </c:numRef>
          </c:val>
          <c:extLst>
            <c:ext xmlns:c16="http://schemas.microsoft.com/office/drawing/2014/chart" uri="{C3380CC4-5D6E-409C-BE32-E72D297353CC}">
              <c16:uniqueId val="{00000006-3CC3-B742-A853-299F492A54A1}"/>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RawResults!$J$46</c:f>
              <c:numCache>
                <c:formatCode>0%</c:formatCode>
                <c:ptCount val="1"/>
                <c:pt idx="0">
                  <c:v>0</c:v>
                </c:pt>
              </c:numCache>
            </c:numRef>
          </c:val>
          <c:extLst>
            <c:ext xmlns:c16="http://schemas.microsoft.com/office/drawing/2014/chart" uri="{C3380CC4-5D6E-409C-BE32-E72D297353CC}">
              <c16:uniqueId val="{00000000-F9E4-8C40-9195-87D11E4F1EAD}"/>
            </c:ext>
          </c:extLst>
        </c:ser>
        <c:ser>
          <c:idx val="2"/>
          <c:order val="1"/>
          <c:tx>
            <c:strRef>
              <c:f>RawResults!$K$2</c:f>
              <c:strCache>
                <c:ptCount val="1"/>
                <c:pt idx="0">
                  <c:v>Orange</c:v>
                </c:pt>
              </c:strCache>
            </c:strRef>
          </c:tx>
          <c:spPr>
            <a:solidFill>
              <a:schemeClr val="accent2"/>
            </a:solidFill>
            <a:ln>
              <a:noFill/>
            </a:ln>
            <a:effectLst/>
          </c:spPr>
          <c:invertIfNegative val="0"/>
          <c:val>
            <c:numRef>
              <c:f>RawResults!$K$46</c:f>
              <c:numCache>
                <c:formatCode>0%</c:formatCode>
                <c:ptCount val="1"/>
                <c:pt idx="0">
                  <c:v>0</c:v>
                </c:pt>
              </c:numCache>
            </c:numRef>
          </c:val>
          <c:extLst>
            <c:ext xmlns:c16="http://schemas.microsoft.com/office/drawing/2014/chart" uri="{C3380CC4-5D6E-409C-BE32-E72D297353CC}">
              <c16:uniqueId val="{00000001-F9E4-8C40-9195-87D11E4F1EAD}"/>
            </c:ext>
          </c:extLst>
        </c:ser>
        <c:ser>
          <c:idx val="3"/>
          <c:order val="2"/>
          <c:tx>
            <c:strRef>
              <c:f>RawResults!$L$2</c:f>
              <c:strCache>
                <c:ptCount val="1"/>
                <c:pt idx="0">
                  <c:v>Yellow</c:v>
                </c:pt>
              </c:strCache>
            </c:strRef>
          </c:tx>
          <c:spPr>
            <a:solidFill>
              <a:schemeClr val="accent4"/>
            </a:solidFill>
            <a:ln>
              <a:noFill/>
            </a:ln>
            <a:effectLst/>
          </c:spPr>
          <c:invertIfNegative val="0"/>
          <c:val>
            <c:numRef>
              <c:f>RawResults!$L$46</c:f>
              <c:numCache>
                <c:formatCode>0%</c:formatCode>
                <c:ptCount val="1"/>
                <c:pt idx="0">
                  <c:v>0</c:v>
                </c:pt>
              </c:numCache>
            </c:numRef>
          </c:val>
          <c:extLst>
            <c:ext xmlns:c16="http://schemas.microsoft.com/office/drawing/2014/chart" uri="{C3380CC4-5D6E-409C-BE32-E72D297353CC}">
              <c16:uniqueId val="{00000002-F9E4-8C40-9195-87D11E4F1EAD}"/>
            </c:ext>
          </c:extLst>
        </c:ser>
        <c:ser>
          <c:idx val="4"/>
          <c:order val="3"/>
          <c:tx>
            <c:strRef>
              <c:f>RawResults!$M$2</c:f>
              <c:strCache>
                <c:ptCount val="1"/>
                <c:pt idx="0">
                  <c:v>Green</c:v>
                </c:pt>
              </c:strCache>
            </c:strRef>
          </c:tx>
          <c:spPr>
            <a:solidFill>
              <a:schemeClr val="accent6"/>
            </a:solidFill>
            <a:ln>
              <a:noFill/>
            </a:ln>
            <a:effectLst/>
          </c:spPr>
          <c:invertIfNegative val="0"/>
          <c:val>
            <c:numRef>
              <c:f>RawResults!$M$46</c:f>
              <c:numCache>
                <c:formatCode>0%</c:formatCode>
                <c:ptCount val="1"/>
                <c:pt idx="0">
                  <c:v>0</c:v>
                </c:pt>
              </c:numCache>
            </c:numRef>
          </c:val>
          <c:extLst>
            <c:ext xmlns:c16="http://schemas.microsoft.com/office/drawing/2014/chart" uri="{C3380CC4-5D6E-409C-BE32-E72D297353CC}">
              <c16:uniqueId val="{00000003-F9E4-8C40-9195-87D11E4F1EAD}"/>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F9E4-8C40-9195-87D11E4F1EAD}"/>
              </c:ext>
            </c:extLst>
          </c:dPt>
          <c:val>
            <c:numRef>
              <c:f>RawResults!$N$46</c:f>
              <c:numCache>
                <c:formatCode>0%</c:formatCode>
                <c:ptCount val="1"/>
                <c:pt idx="0">
                  <c:v>1</c:v>
                </c:pt>
              </c:numCache>
            </c:numRef>
          </c:val>
          <c:extLst>
            <c:ext xmlns:c16="http://schemas.microsoft.com/office/drawing/2014/chart" uri="{C3380CC4-5D6E-409C-BE32-E72D297353CC}">
              <c16:uniqueId val="{00000006-F9E4-8C40-9195-87D11E4F1EAD}"/>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RawResults!$J$24</c:f>
              <c:numCache>
                <c:formatCode>0%</c:formatCode>
                <c:ptCount val="1"/>
                <c:pt idx="0">
                  <c:v>0</c:v>
                </c:pt>
              </c:numCache>
            </c:numRef>
          </c:val>
          <c:extLst>
            <c:ext xmlns:c16="http://schemas.microsoft.com/office/drawing/2014/chart" uri="{C3380CC4-5D6E-409C-BE32-E72D297353CC}">
              <c16:uniqueId val="{00000000-343F-5D47-9323-645D82AC01BA}"/>
            </c:ext>
          </c:extLst>
        </c:ser>
        <c:ser>
          <c:idx val="2"/>
          <c:order val="1"/>
          <c:tx>
            <c:strRef>
              <c:f>RawResults!$K$2</c:f>
              <c:strCache>
                <c:ptCount val="1"/>
                <c:pt idx="0">
                  <c:v>Orange</c:v>
                </c:pt>
              </c:strCache>
            </c:strRef>
          </c:tx>
          <c:spPr>
            <a:solidFill>
              <a:schemeClr val="accent2"/>
            </a:solidFill>
            <a:ln>
              <a:noFill/>
            </a:ln>
            <a:effectLst/>
          </c:spPr>
          <c:invertIfNegative val="0"/>
          <c:val>
            <c:numRef>
              <c:f>RawResults!$K$24</c:f>
              <c:numCache>
                <c:formatCode>0%</c:formatCode>
                <c:ptCount val="1"/>
                <c:pt idx="0">
                  <c:v>0</c:v>
                </c:pt>
              </c:numCache>
            </c:numRef>
          </c:val>
          <c:extLst>
            <c:ext xmlns:c16="http://schemas.microsoft.com/office/drawing/2014/chart" uri="{C3380CC4-5D6E-409C-BE32-E72D297353CC}">
              <c16:uniqueId val="{00000001-343F-5D47-9323-645D82AC01BA}"/>
            </c:ext>
          </c:extLst>
        </c:ser>
        <c:ser>
          <c:idx val="3"/>
          <c:order val="2"/>
          <c:tx>
            <c:strRef>
              <c:f>RawResults!$L$2</c:f>
              <c:strCache>
                <c:ptCount val="1"/>
                <c:pt idx="0">
                  <c:v>Yellow</c:v>
                </c:pt>
              </c:strCache>
            </c:strRef>
          </c:tx>
          <c:spPr>
            <a:solidFill>
              <a:schemeClr val="accent4"/>
            </a:solidFill>
            <a:ln>
              <a:noFill/>
            </a:ln>
            <a:effectLst/>
          </c:spPr>
          <c:invertIfNegative val="0"/>
          <c:val>
            <c:numRef>
              <c:f>RawResults!$L$24</c:f>
              <c:numCache>
                <c:formatCode>0%</c:formatCode>
                <c:ptCount val="1"/>
                <c:pt idx="0">
                  <c:v>0</c:v>
                </c:pt>
              </c:numCache>
            </c:numRef>
          </c:val>
          <c:extLst>
            <c:ext xmlns:c16="http://schemas.microsoft.com/office/drawing/2014/chart" uri="{C3380CC4-5D6E-409C-BE32-E72D297353CC}">
              <c16:uniqueId val="{00000002-343F-5D47-9323-645D82AC01BA}"/>
            </c:ext>
          </c:extLst>
        </c:ser>
        <c:ser>
          <c:idx val="4"/>
          <c:order val="3"/>
          <c:tx>
            <c:strRef>
              <c:f>RawResults!$M$2</c:f>
              <c:strCache>
                <c:ptCount val="1"/>
                <c:pt idx="0">
                  <c:v>Green</c:v>
                </c:pt>
              </c:strCache>
            </c:strRef>
          </c:tx>
          <c:spPr>
            <a:solidFill>
              <a:schemeClr val="accent6"/>
            </a:solidFill>
            <a:ln>
              <a:noFill/>
            </a:ln>
            <a:effectLst/>
          </c:spPr>
          <c:invertIfNegative val="0"/>
          <c:val>
            <c:numRef>
              <c:f>RawResults!$M$24</c:f>
              <c:numCache>
                <c:formatCode>0%</c:formatCode>
                <c:ptCount val="1"/>
                <c:pt idx="0">
                  <c:v>0</c:v>
                </c:pt>
              </c:numCache>
            </c:numRef>
          </c:val>
          <c:extLst>
            <c:ext xmlns:c16="http://schemas.microsoft.com/office/drawing/2014/chart" uri="{C3380CC4-5D6E-409C-BE32-E72D297353CC}">
              <c16:uniqueId val="{00000003-343F-5D47-9323-645D82AC01BA}"/>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RawResults!$N$24</c:f>
              <c:numCache>
                <c:formatCode>0%</c:formatCode>
                <c:ptCount val="1"/>
                <c:pt idx="0">
                  <c:v>1</c:v>
                </c:pt>
              </c:numCache>
            </c:numRef>
          </c:val>
          <c:extLst>
            <c:ext xmlns:c16="http://schemas.microsoft.com/office/drawing/2014/chart" uri="{C3380CC4-5D6E-409C-BE32-E72D297353CC}">
              <c16:uniqueId val="{00000004-343F-5D47-9323-645D82AC01B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RawResults!$J$26</c:f>
              <c:numCache>
                <c:formatCode>0%</c:formatCode>
                <c:ptCount val="1"/>
                <c:pt idx="0">
                  <c:v>0</c:v>
                </c:pt>
              </c:numCache>
            </c:numRef>
          </c:val>
          <c:extLst>
            <c:ext xmlns:c16="http://schemas.microsoft.com/office/drawing/2014/chart" uri="{C3380CC4-5D6E-409C-BE32-E72D297353CC}">
              <c16:uniqueId val="{00000000-07D1-DA48-9619-1616A9615823}"/>
            </c:ext>
          </c:extLst>
        </c:ser>
        <c:ser>
          <c:idx val="2"/>
          <c:order val="1"/>
          <c:tx>
            <c:strRef>
              <c:f>RawResults!$K$2</c:f>
              <c:strCache>
                <c:ptCount val="1"/>
                <c:pt idx="0">
                  <c:v>Orange</c:v>
                </c:pt>
              </c:strCache>
            </c:strRef>
          </c:tx>
          <c:spPr>
            <a:solidFill>
              <a:schemeClr val="accent2"/>
            </a:solidFill>
            <a:ln>
              <a:noFill/>
            </a:ln>
            <a:effectLst/>
          </c:spPr>
          <c:invertIfNegative val="0"/>
          <c:val>
            <c:numRef>
              <c:f>RawResults!$K$26</c:f>
              <c:numCache>
                <c:formatCode>0%</c:formatCode>
                <c:ptCount val="1"/>
                <c:pt idx="0">
                  <c:v>0</c:v>
                </c:pt>
              </c:numCache>
            </c:numRef>
          </c:val>
          <c:extLst>
            <c:ext xmlns:c16="http://schemas.microsoft.com/office/drawing/2014/chart" uri="{C3380CC4-5D6E-409C-BE32-E72D297353CC}">
              <c16:uniqueId val="{00000001-07D1-DA48-9619-1616A9615823}"/>
            </c:ext>
          </c:extLst>
        </c:ser>
        <c:ser>
          <c:idx val="3"/>
          <c:order val="2"/>
          <c:tx>
            <c:strRef>
              <c:f>RawResults!$L$2</c:f>
              <c:strCache>
                <c:ptCount val="1"/>
                <c:pt idx="0">
                  <c:v>Yellow</c:v>
                </c:pt>
              </c:strCache>
            </c:strRef>
          </c:tx>
          <c:spPr>
            <a:solidFill>
              <a:schemeClr val="accent4"/>
            </a:solidFill>
            <a:ln>
              <a:noFill/>
            </a:ln>
            <a:effectLst/>
          </c:spPr>
          <c:invertIfNegative val="0"/>
          <c:val>
            <c:numRef>
              <c:f>RawResults!$L$26</c:f>
              <c:numCache>
                <c:formatCode>0%</c:formatCode>
                <c:ptCount val="1"/>
                <c:pt idx="0">
                  <c:v>0</c:v>
                </c:pt>
              </c:numCache>
            </c:numRef>
          </c:val>
          <c:extLst>
            <c:ext xmlns:c16="http://schemas.microsoft.com/office/drawing/2014/chart" uri="{C3380CC4-5D6E-409C-BE32-E72D297353CC}">
              <c16:uniqueId val="{00000002-07D1-DA48-9619-1616A9615823}"/>
            </c:ext>
          </c:extLst>
        </c:ser>
        <c:ser>
          <c:idx val="4"/>
          <c:order val="3"/>
          <c:tx>
            <c:strRef>
              <c:f>RawResults!$M$2</c:f>
              <c:strCache>
                <c:ptCount val="1"/>
                <c:pt idx="0">
                  <c:v>Green</c:v>
                </c:pt>
              </c:strCache>
            </c:strRef>
          </c:tx>
          <c:spPr>
            <a:solidFill>
              <a:schemeClr val="accent6"/>
            </a:solidFill>
            <a:ln>
              <a:noFill/>
            </a:ln>
            <a:effectLst/>
          </c:spPr>
          <c:invertIfNegative val="0"/>
          <c:val>
            <c:numRef>
              <c:f>RawResults!$M$26</c:f>
              <c:numCache>
                <c:formatCode>0%</c:formatCode>
                <c:ptCount val="1"/>
                <c:pt idx="0">
                  <c:v>0</c:v>
                </c:pt>
              </c:numCache>
            </c:numRef>
          </c:val>
          <c:extLst>
            <c:ext xmlns:c16="http://schemas.microsoft.com/office/drawing/2014/chart" uri="{C3380CC4-5D6E-409C-BE32-E72D297353CC}">
              <c16:uniqueId val="{00000003-07D1-DA48-9619-1616A9615823}"/>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RawResults!$N$26</c:f>
              <c:numCache>
                <c:formatCode>0%</c:formatCode>
                <c:ptCount val="1"/>
                <c:pt idx="0">
                  <c:v>1</c:v>
                </c:pt>
              </c:numCache>
            </c:numRef>
          </c:val>
          <c:extLst>
            <c:ext xmlns:c16="http://schemas.microsoft.com/office/drawing/2014/chart" uri="{C3380CC4-5D6E-409C-BE32-E72D297353CC}">
              <c16:uniqueId val="{00000004-07D1-DA48-9619-1616A961582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RawResults!$J$49</c:f>
              <c:numCache>
                <c:formatCode>0%</c:formatCode>
                <c:ptCount val="1"/>
                <c:pt idx="0">
                  <c:v>0</c:v>
                </c:pt>
              </c:numCache>
            </c:numRef>
          </c:val>
          <c:extLst>
            <c:ext xmlns:c16="http://schemas.microsoft.com/office/drawing/2014/chart" uri="{C3380CC4-5D6E-409C-BE32-E72D297353CC}">
              <c16:uniqueId val="{00000000-D1FB-ED4A-A695-BD818B543110}"/>
            </c:ext>
          </c:extLst>
        </c:ser>
        <c:ser>
          <c:idx val="2"/>
          <c:order val="1"/>
          <c:tx>
            <c:strRef>
              <c:f>RawResults!$K$2</c:f>
              <c:strCache>
                <c:ptCount val="1"/>
                <c:pt idx="0">
                  <c:v>Orange</c:v>
                </c:pt>
              </c:strCache>
            </c:strRef>
          </c:tx>
          <c:spPr>
            <a:solidFill>
              <a:schemeClr val="accent2"/>
            </a:solidFill>
            <a:ln>
              <a:noFill/>
            </a:ln>
            <a:effectLst/>
          </c:spPr>
          <c:invertIfNegative val="0"/>
          <c:val>
            <c:numRef>
              <c:f>RawResults!$K$49</c:f>
              <c:numCache>
                <c:formatCode>0%</c:formatCode>
                <c:ptCount val="1"/>
                <c:pt idx="0">
                  <c:v>0</c:v>
                </c:pt>
              </c:numCache>
            </c:numRef>
          </c:val>
          <c:extLst>
            <c:ext xmlns:c16="http://schemas.microsoft.com/office/drawing/2014/chart" uri="{C3380CC4-5D6E-409C-BE32-E72D297353CC}">
              <c16:uniqueId val="{00000001-D1FB-ED4A-A695-BD818B543110}"/>
            </c:ext>
          </c:extLst>
        </c:ser>
        <c:ser>
          <c:idx val="3"/>
          <c:order val="2"/>
          <c:tx>
            <c:strRef>
              <c:f>RawResults!$L$2</c:f>
              <c:strCache>
                <c:ptCount val="1"/>
                <c:pt idx="0">
                  <c:v>Yellow</c:v>
                </c:pt>
              </c:strCache>
            </c:strRef>
          </c:tx>
          <c:spPr>
            <a:solidFill>
              <a:schemeClr val="accent4"/>
            </a:solidFill>
            <a:ln>
              <a:noFill/>
            </a:ln>
            <a:effectLst/>
          </c:spPr>
          <c:invertIfNegative val="0"/>
          <c:val>
            <c:numRef>
              <c:f>RawResults!$L$49</c:f>
              <c:numCache>
                <c:formatCode>0%</c:formatCode>
                <c:ptCount val="1"/>
                <c:pt idx="0">
                  <c:v>0</c:v>
                </c:pt>
              </c:numCache>
            </c:numRef>
          </c:val>
          <c:extLst>
            <c:ext xmlns:c16="http://schemas.microsoft.com/office/drawing/2014/chart" uri="{C3380CC4-5D6E-409C-BE32-E72D297353CC}">
              <c16:uniqueId val="{00000002-D1FB-ED4A-A695-BD818B543110}"/>
            </c:ext>
          </c:extLst>
        </c:ser>
        <c:ser>
          <c:idx val="4"/>
          <c:order val="3"/>
          <c:tx>
            <c:strRef>
              <c:f>RawResults!$M$2</c:f>
              <c:strCache>
                <c:ptCount val="1"/>
                <c:pt idx="0">
                  <c:v>Green</c:v>
                </c:pt>
              </c:strCache>
            </c:strRef>
          </c:tx>
          <c:spPr>
            <a:solidFill>
              <a:schemeClr val="accent6"/>
            </a:solidFill>
            <a:ln>
              <a:noFill/>
            </a:ln>
            <a:effectLst/>
          </c:spPr>
          <c:invertIfNegative val="0"/>
          <c:val>
            <c:numRef>
              <c:f>RawResults!$M$49</c:f>
              <c:numCache>
                <c:formatCode>0%</c:formatCode>
                <c:ptCount val="1"/>
                <c:pt idx="0">
                  <c:v>0</c:v>
                </c:pt>
              </c:numCache>
            </c:numRef>
          </c:val>
          <c:extLst>
            <c:ext xmlns:c16="http://schemas.microsoft.com/office/drawing/2014/chart" uri="{C3380CC4-5D6E-409C-BE32-E72D297353CC}">
              <c16:uniqueId val="{00000003-D1FB-ED4A-A695-BD818B543110}"/>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D1FB-ED4A-A695-BD818B543110}"/>
              </c:ext>
            </c:extLst>
          </c:dPt>
          <c:val>
            <c:numRef>
              <c:f>RawResults!$N$49</c:f>
              <c:numCache>
                <c:formatCode>0%</c:formatCode>
                <c:ptCount val="1"/>
                <c:pt idx="0">
                  <c:v>1</c:v>
                </c:pt>
              </c:numCache>
            </c:numRef>
          </c:val>
          <c:extLst>
            <c:ext xmlns:c16="http://schemas.microsoft.com/office/drawing/2014/chart" uri="{C3380CC4-5D6E-409C-BE32-E72D297353CC}">
              <c16:uniqueId val="{00000006-D1FB-ED4A-A695-BD818B54311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RawResults!$J$51</c:f>
              <c:numCache>
                <c:formatCode>0%</c:formatCode>
                <c:ptCount val="1"/>
                <c:pt idx="0">
                  <c:v>0</c:v>
                </c:pt>
              </c:numCache>
            </c:numRef>
          </c:val>
          <c:extLst>
            <c:ext xmlns:c16="http://schemas.microsoft.com/office/drawing/2014/chart" uri="{C3380CC4-5D6E-409C-BE32-E72D297353CC}">
              <c16:uniqueId val="{00000000-5A44-584D-8A72-024FA906C060}"/>
            </c:ext>
          </c:extLst>
        </c:ser>
        <c:ser>
          <c:idx val="2"/>
          <c:order val="1"/>
          <c:tx>
            <c:strRef>
              <c:f>RawResults!$K$2</c:f>
              <c:strCache>
                <c:ptCount val="1"/>
                <c:pt idx="0">
                  <c:v>Orange</c:v>
                </c:pt>
              </c:strCache>
            </c:strRef>
          </c:tx>
          <c:spPr>
            <a:solidFill>
              <a:schemeClr val="accent2"/>
            </a:solidFill>
            <a:ln>
              <a:noFill/>
            </a:ln>
            <a:effectLst/>
          </c:spPr>
          <c:invertIfNegative val="0"/>
          <c:val>
            <c:numRef>
              <c:f>RawResults!$K$51</c:f>
              <c:numCache>
                <c:formatCode>0%</c:formatCode>
                <c:ptCount val="1"/>
                <c:pt idx="0">
                  <c:v>0</c:v>
                </c:pt>
              </c:numCache>
            </c:numRef>
          </c:val>
          <c:extLst>
            <c:ext xmlns:c16="http://schemas.microsoft.com/office/drawing/2014/chart" uri="{C3380CC4-5D6E-409C-BE32-E72D297353CC}">
              <c16:uniqueId val="{00000001-5A44-584D-8A72-024FA906C060}"/>
            </c:ext>
          </c:extLst>
        </c:ser>
        <c:ser>
          <c:idx val="3"/>
          <c:order val="2"/>
          <c:tx>
            <c:strRef>
              <c:f>RawResults!$L$2</c:f>
              <c:strCache>
                <c:ptCount val="1"/>
                <c:pt idx="0">
                  <c:v>Yellow</c:v>
                </c:pt>
              </c:strCache>
            </c:strRef>
          </c:tx>
          <c:spPr>
            <a:solidFill>
              <a:schemeClr val="accent4"/>
            </a:solidFill>
            <a:ln>
              <a:noFill/>
            </a:ln>
            <a:effectLst/>
          </c:spPr>
          <c:invertIfNegative val="0"/>
          <c:val>
            <c:numRef>
              <c:f>RawResults!$L$51</c:f>
              <c:numCache>
                <c:formatCode>0%</c:formatCode>
                <c:ptCount val="1"/>
                <c:pt idx="0">
                  <c:v>0</c:v>
                </c:pt>
              </c:numCache>
            </c:numRef>
          </c:val>
          <c:extLst>
            <c:ext xmlns:c16="http://schemas.microsoft.com/office/drawing/2014/chart" uri="{C3380CC4-5D6E-409C-BE32-E72D297353CC}">
              <c16:uniqueId val="{00000002-5A44-584D-8A72-024FA906C060}"/>
            </c:ext>
          </c:extLst>
        </c:ser>
        <c:ser>
          <c:idx val="4"/>
          <c:order val="3"/>
          <c:tx>
            <c:strRef>
              <c:f>RawResults!$M$2</c:f>
              <c:strCache>
                <c:ptCount val="1"/>
                <c:pt idx="0">
                  <c:v>Green</c:v>
                </c:pt>
              </c:strCache>
            </c:strRef>
          </c:tx>
          <c:spPr>
            <a:solidFill>
              <a:schemeClr val="accent6"/>
            </a:solidFill>
            <a:ln>
              <a:noFill/>
            </a:ln>
            <a:effectLst/>
          </c:spPr>
          <c:invertIfNegative val="0"/>
          <c:val>
            <c:numRef>
              <c:f>RawResults!$M$51</c:f>
              <c:numCache>
                <c:formatCode>0%</c:formatCode>
                <c:ptCount val="1"/>
                <c:pt idx="0">
                  <c:v>0</c:v>
                </c:pt>
              </c:numCache>
            </c:numRef>
          </c:val>
          <c:extLst>
            <c:ext xmlns:c16="http://schemas.microsoft.com/office/drawing/2014/chart" uri="{C3380CC4-5D6E-409C-BE32-E72D297353CC}">
              <c16:uniqueId val="{00000003-5A44-584D-8A72-024FA906C060}"/>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RawResults!$N$51</c:f>
              <c:numCache>
                <c:formatCode>0%</c:formatCode>
                <c:ptCount val="1"/>
                <c:pt idx="0">
                  <c:v>1</c:v>
                </c:pt>
              </c:numCache>
            </c:numRef>
          </c:val>
          <c:extLst>
            <c:ext xmlns:c16="http://schemas.microsoft.com/office/drawing/2014/chart" uri="{C3380CC4-5D6E-409C-BE32-E72D297353CC}">
              <c16:uniqueId val="{00000004-5A44-584D-8A72-024FA906C06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RawResults!$J$59</c:f>
              <c:numCache>
                <c:formatCode>0%</c:formatCode>
                <c:ptCount val="1"/>
                <c:pt idx="0">
                  <c:v>0</c:v>
                </c:pt>
              </c:numCache>
            </c:numRef>
          </c:val>
          <c:extLst>
            <c:ext xmlns:c16="http://schemas.microsoft.com/office/drawing/2014/chart" uri="{C3380CC4-5D6E-409C-BE32-E72D297353CC}">
              <c16:uniqueId val="{00000000-DD70-8B42-8DD8-ABF5BED7E75C}"/>
            </c:ext>
          </c:extLst>
        </c:ser>
        <c:ser>
          <c:idx val="2"/>
          <c:order val="1"/>
          <c:tx>
            <c:strRef>
              <c:f>RawResults!$K$2</c:f>
              <c:strCache>
                <c:ptCount val="1"/>
                <c:pt idx="0">
                  <c:v>Orange</c:v>
                </c:pt>
              </c:strCache>
            </c:strRef>
          </c:tx>
          <c:spPr>
            <a:solidFill>
              <a:schemeClr val="accent2"/>
            </a:solidFill>
            <a:ln>
              <a:noFill/>
            </a:ln>
            <a:effectLst/>
          </c:spPr>
          <c:invertIfNegative val="0"/>
          <c:val>
            <c:numRef>
              <c:f>RawResults!$K$59</c:f>
              <c:numCache>
                <c:formatCode>0%</c:formatCode>
                <c:ptCount val="1"/>
                <c:pt idx="0">
                  <c:v>0</c:v>
                </c:pt>
              </c:numCache>
            </c:numRef>
          </c:val>
          <c:extLst>
            <c:ext xmlns:c16="http://schemas.microsoft.com/office/drawing/2014/chart" uri="{C3380CC4-5D6E-409C-BE32-E72D297353CC}">
              <c16:uniqueId val="{00000001-DD70-8B42-8DD8-ABF5BED7E75C}"/>
            </c:ext>
          </c:extLst>
        </c:ser>
        <c:ser>
          <c:idx val="3"/>
          <c:order val="2"/>
          <c:tx>
            <c:strRef>
              <c:f>RawResults!$L$2</c:f>
              <c:strCache>
                <c:ptCount val="1"/>
                <c:pt idx="0">
                  <c:v>Yellow</c:v>
                </c:pt>
              </c:strCache>
            </c:strRef>
          </c:tx>
          <c:spPr>
            <a:solidFill>
              <a:schemeClr val="accent4"/>
            </a:solidFill>
            <a:ln>
              <a:noFill/>
            </a:ln>
            <a:effectLst/>
          </c:spPr>
          <c:invertIfNegative val="0"/>
          <c:val>
            <c:numRef>
              <c:f>RawResults!$L$59</c:f>
              <c:numCache>
                <c:formatCode>0%</c:formatCode>
                <c:ptCount val="1"/>
                <c:pt idx="0">
                  <c:v>0</c:v>
                </c:pt>
              </c:numCache>
            </c:numRef>
          </c:val>
          <c:extLst>
            <c:ext xmlns:c16="http://schemas.microsoft.com/office/drawing/2014/chart" uri="{C3380CC4-5D6E-409C-BE32-E72D297353CC}">
              <c16:uniqueId val="{00000002-DD70-8B42-8DD8-ABF5BED7E75C}"/>
            </c:ext>
          </c:extLst>
        </c:ser>
        <c:ser>
          <c:idx val="4"/>
          <c:order val="3"/>
          <c:tx>
            <c:strRef>
              <c:f>RawResults!$M$2</c:f>
              <c:strCache>
                <c:ptCount val="1"/>
                <c:pt idx="0">
                  <c:v>Green</c:v>
                </c:pt>
              </c:strCache>
            </c:strRef>
          </c:tx>
          <c:spPr>
            <a:solidFill>
              <a:schemeClr val="accent6"/>
            </a:solidFill>
            <a:ln>
              <a:noFill/>
            </a:ln>
            <a:effectLst/>
          </c:spPr>
          <c:invertIfNegative val="0"/>
          <c:val>
            <c:numRef>
              <c:f>RawResults!$M$59</c:f>
              <c:numCache>
                <c:formatCode>0%</c:formatCode>
                <c:ptCount val="1"/>
                <c:pt idx="0">
                  <c:v>0</c:v>
                </c:pt>
              </c:numCache>
            </c:numRef>
          </c:val>
          <c:extLst>
            <c:ext xmlns:c16="http://schemas.microsoft.com/office/drawing/2014/chart" uri="{C3380CC4-5D6E-409C-BE32-E72D297353CC}">
              <c16:uniqueId val="{00000003-DD70-8B42-8DD8-ABF5BED7E75C}"/>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DD70-8B42-8DD8-ABF5BED7E75C}"/>
              </c:ext>
            </c:extLst>
          </c:dPt>
          <c:val>
            <c:numRef>
              <c:f>RawResults!$N$59</c:f>
              <c:numCache>
                <c:formatCode>0%</c:formatCode>
                <c:ptCount val="1"/>
                <c:pt idx="0">
                  <c:v>1</c:v>
                </c:pt>
              </c:numCache>
            </c:numRef>
          </c:val>
          <c:extLst>
            <c:ext xmlns:c16="http://schemas.microsoft.com/office/drawing/2014/chart" uri="{C3380CC4-5D6E-409C-BE32-E72D297353CC}">
              <c16:uniqueId val="{00000006-DD70-8B42-8DD8-ABF5BED7E75C}"/>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RawResults!$J$62</c:f>
              <c:numCache>
                <c:formatCode>0%</c:formatCode>
                <c:ptCount val="1"/>
                <c:pt idx="0">
                  <c:v>0</c:v>
                </c:pt>
              </c:numCache>
            </c:numRef>
          </c:val>
          <c:extLst>
            <c:ext xmlns:c16="http://schemas.microsoft.com/office/drawing/2014/chart" uri="{C3380CC4-5D6E-409C-BE32-E72D297353CC}">
              <c16:uniqueId val="{00000000-39DC-E744-B858-9F14B61C6CB0}"/>
            </c:ext>
          </c:extLst>
        </c:ser>
        <c:ser>
          <c:idx val="2"/>
          <c:order val="1"/>
          <c:tx>
            <c:strRef>
              <c:f>RawResults!$K$2</c:f>
              <c:strCache>
                <c:ptCount val="1"/>
                <c:pt idx="0">
                  <c:v>Orange</c:v>
                </c:pt>
              </c:strCache>
            </c:strRef>
          </c:tx>
          <c:spPr>
            <a:solidFill>
              <a:schemeClr val="accent2"/>
            </a:solidFill>
            <a:ln>
              <a:noFill/>
            </a:ln>
            <a:effectLst/>
          </c:spPr>
          <c:invertIfNegative val="0"/>
          <c:val>
            <c:numRef>
              <c:f>RawResults!$K$62</c:f>
              <c:numCache>
                <c:formatCode>0%</c:formatCode>
                <c:ptCount val="1"/>
                <c:pt idx="0">
                  <c:v>0</c:v>
                </c:pt>
              </c:numCache>
            </c:numRef>
          </c:val>
          <c:extLst>
            <c:ext xmlns:c16="http://schemas.microsoft.com/office/drawing/2014/chart" uri="{C3380CC4-5D6E-409C-BE32-E72D297353CC}">
              <c16:uniqueId val="{00000001-39DC-E744-B858-9F14B61C6CB0}"/>
            </c:ext>
          </c:extLst>
        </c:ser>
        <c:ser>
          <c:idx val="3"/>
          <c:order val="2"/>
          <c:tx>
            <c:strRef>
              <c:f>RawResults!$L$2</c:f>
              <c:strCache>
                <c:ptCount val="1"/>
                <c:pt idx="0">
                  <c:v>Yellow</c:v>
                </c:pt>
              </c:strCache>
            </c:strRef>
          </c:tx>
          <c:spPr>
            <a:solidFill>
              <a:schemeClr val="accent4"/>
            </a:solidFill>
            <a:ln>
              <a:noFill/>
            </a:ln>
            <a:effectLst/>
          </c:spPr>
          <c:invertIfNegative val="0"/>
          <c:val>
            <c:numRef>
              <c:f>RawResults!$L$62</c:f>
              <c:numCache>
                <c:formatCode>0%</c:formatCode>
                <c:ptCount val="1"/>
                <c:pt idx="0">
                  <c:v>0</c:v>
                </c:pt>
              </c:numCache>
            </c:numRef>
          </c:val>
          <c:extLst>
            <c:ext xmlns:c16="http://schemas.microsoft.com/office/drawing/2014/chart" uri="{C3380CC4-5D6E-409C-BE32-E72D297353CC}">
              <c16:uniqueId val="{00000002-39DC-E744-B858-9F14B61C6CB0}"/>
            </c:ext>
          </c:extLst>
        </c:ser>
        <c:ser>
          <c:idx val="4"/>
          <c:order val="3"/>
          <c:tx>
            <c:strRef>
              <c:f>RawResults!$M$2</c:f>
              <c:strCache>
                <c:ptCount val="1"/>
                <c:pt idx="0">
                  <c:v>Green</c:v>
                </c:pt>
              </c:strCache>
            </c:strRef>
          </c:tx>
          <c:spPr>
            <a:solidFill>
              <a:schemeClr val="accent6"/>
            </a:solidFill>
            <a:ln>
              <a:noFill/>
            </a:ln>
            <a:effectLst/>
          </c:spPr>
          <c:invertIfNegative val="0"/>
          <c:val>
            <c:numRef>
              <c:f>RawResults!$M$62</c:f>
              <c:numCache>
                <c:formatCode>0%</c:formatCode>
                <c:ptCount val="1"/>
                <c:pt idx="0">
                  <c:v>0</c:v>
                </c:pt>
              </c:numCache>
            </c:numRef>
          </c:val>
          <c:extLst>
            <c:ext xmlns:c16="http://schemas.microsoft.com/office/drawing/2014/chart" uri="{C3380CC4-5D6E-409C-BE32-E72D297353CC}">
              <c16:uniqueId val="{00000003-39DC-E744-B858-9F14B61C6CB0}"/>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RawResults!$N$62</c:f>
              <c:numCache>
                <c:formatCode>0%</c:formatCode>
                <c:ptCount val="1"/>
                <c:pt idx="0">
                  <c:v>1</c:v>
                </c:pt>
              </c:numCache>
            </c:numRef>
          </c:val>
          <c:extLst>
            <c:ext xmlns:c16="http://schemas.microsoft.com/office/drawing/2014/chart" uri="{C3380CC4-5D6E-409C-BE32-E72D297353CC}">
              <c16:uniqueId val="{00000004-39DC-E744-B858-9F14B61C6CB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50003"/>
            </a:solidFill>
            <a:ln>
              <a:noFill/>
            </a:ln>
            <a:effectLst/>
          </c:spPr>
          <c:invertIfNegative val="0"/>
          <c:val>
            <c:numRef>
              <c:f>RawResults!$J$6</c:f>
              <c:numCache>
                <c:formatCode>0%</c:formatCode>
                <c:ptCount val="1"/>
                <c:pt idx="0">
                  <c:v>0</c:v>
                </c:pt>
              </c:numCache>
            </c:numRef>
          </c:val>
          <c:extLst>
            <c:ext xmlns:c16="http://schemas.microsoft.com/office/drawing/2014/chart" uri="{C3380CC4-5D6E-409C-BE32-E72D297353CC}">
              <c16:uniqueId val="{00000000-BDBA-8E47-9A4C-C539B7095FCB}"/>
            </c:ext>
          </c:extLst>
        </c:ser>
        <c:ser>
          <c:idx val="2"/>
          <c:order val="1"/>
          <c:tx>
            <c:strRef>
              <c:f>RawResults!$K$2</c:f>
              <c:strCache>
                <c:ptCount val="1"/>
                <c:pt idx="0">
                  <c:v>Orange</c:v>
                </c:pt>
              </c:strCache>
            </c:strRef>
          </c:tx>
          <c:spPr>
            <a:solidFill>
              <a:schemeClr val="accent2"/>
            </a:solidFill>
            <a:ln>
              <a:noFill/>
            </a:ln>
            <a:effectLst/>
          </c:spPr>
          <c:invertIfNegative val="0"/>
          <c:val>
            <c:numRef>
              <c:f>RawResults!$K$6</c:f>
              <c:numCache>
                <c:formatCode>0%</c:formatCode>
                <c:ptCount val="1"/>
                <c:pt idx="0">
                  <c:v>0</c:v>
                </c:pt>
              </c:numCache>
            </c:numRef>
          </c:val>
          <c:extLst>
            <c:ext xmlns:c16="http://schemas.microsoft.com/office/drawing/2014/chart" uri="{C3380CC4-5D6E-409C-BE32-E72D297353CC}">
              <c16:uniqueId val="{00000001-BDBA-8E47-9A4C-C539B7095FCB}"/>
            </c:ext>
          </c:extLst>
        </c:ser>
        <c:ser>
          <c:idx val="3"/>
          <c:order val="2"/>
          <c:tx>
            <c:strRef>
              <c:f>RawResults!$L$2</c:f>
              <c:strCache>
                <c:ptCount val="1"/>
                <c:pt idx="0">
                  <c:v>Yellow</c:v>
                </c:pt>
              </c:strCache>
            </c:strRef>
          </c:tx>
          <c:spPr>
            <a:solidFill>
              <a:schemeClr val="accent4"/>
            </a:solidFill>
            <a:ln>
              <a:noFill/>
            </a:ln>
            <a:effectLst/>
          </c:spPr>
          <c:invertIfNegative val="0"/>
          <c:val>
            <c:numRef>
              <c:f>RawResults!$L$6</c:f>
              <c:numCache>
                <c:formatCode>0%</c:formatCode>
                <c:ptCount val="1"/>
                <c:pt idx="0">
                  <c:v>0</c:v>
                </c:pt>
              </c:numCache>
            </c:numRef>
          </c:val>
          <c:extLst>
            <c:ext xmlns:c16="http://schemas.microsoft.com/office/drawing/2014/chart" uri="{C3380CC4-5D6E-409C-BE32-E72D297353CC}">
              <c16:uniqueId val="{00000002-BDBA-8E47-9A4C-C539B7095FCB}"/>
            </c:ext>
          </c:extLst>
        </c:ser>
        <c:ser>
          <c:idx val="4"/>
          <c:order val="3"/>
          <c:tx>
            <c:strRef>
              <c:f>RawResults!$M$2</c:f>
              <c:strCache>
                <c:ptCount val="1"/>
                <c:pt idx="0">
                  <c:v>Green</c:v>
                </c:pt>
              </c:strCache>
            </c:strRef>
          </c:tx>
          <c:spPr>
            <a:solidFill>
              <a:schemeClr val="accent6"/>
            </a:solidFill>
            <a:ln>
              <a:noFill/>
            </a:ln>
            <a:effectLst/>
          </c:spPr>
          <c:invertIfNegative val="0"/>
          <c:val>
            <c:numRef>
              <c:f>RawResults!$M$6</c:f>
              <c:numCache>
                <c:formatCode>0%</c:formatCode>
                <c:ptCount val="1"/>
                <c:pt idx="0">
                  <c:v>0.75</c:v>
                </c:pt>
              </c:numCache>
            </c:numRef>
          </c:val>
          <c:extLst>
            <c:ext xmlns:c16="http://schemas.microsoft.com/office/drawing/2014/chart" uri="{C3380CC4-5D6E-409C-BE32-E72D297353CC}">
              <c16:uniqueId val="{00000003-BDBA-8E47-9A4C-C539B7095FCB}"/>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c:f>
              <c:numCache>
                <c:formatCode>0%</c:formatCode>
                <c:ptCount val="1"/>
                <c:pt idx="0">
                  <c:v>0.25</c:v>
                </c:pt>
              </c:numCache>
            </c:numRef>
          </c:val>
          <c:extLst>
            <c:ext xmlns:c16="http://schemas.microsoft.com/office/drawing/2014/chart" uri="{C3380CC4-5D6E-409C-BE32-E72D297353CC}">
              <c16:uniqueId val="{00000004-BDBA-8E47-9A4C-C539B7095FC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RawResults!$J$65</c:f>
              <c:numCache>
                <c:formatCode>0%</c:formatCode>
                <c:ptCount val="1"/>
                <c:pt idx="0">
                  <c:v>0</c:v>
                </c:pt>
              </c:numCache>
            </c:numRef>
          </c:val>
          <c:extLst>
            <c:ext xmlns:c16="http://schemas.microsoft.com/office/drawing/2014/chart" uri="{C3380CC4-5D6E-409C-BE32-E72D297353CC}">
              <c16:uniqueId val="{00000000-7C98-CE4C-8CC0-4502A3E609B0}"/>
            </c:ext>
          </c:extLst>
        </c:ser>
        <c:ser>
          <c:idx val="2"/>
          <c:order val="1"/>
          <c:tx>
            <c:strRef>
              <c:f>RawResults!$K$2</c:f>
              <c:strCache>
                <c:ptCount val="1"/>
                <c:pt idx="0">
                  <c:v>Orange</c:v>
                </c:pt>
              </c:strCache>
            </c:strRef>
          </c:tx>
          <c:spPr>
            <a:solidFill>
              <a:schemeClr val="accent2"/>
            </a:solidFill>
            <a:ln>
              <a:noFill/>
            </a:ln>
            <a:effectLst/>
          </c:spPr>
          <c:invertIfNegative val="0"/>
          <c:val>
            <c:numRef>
              <c:f>RawResults!$K$65</c:f>
              <c:numCache>
                <c:formatCode>0%</c:formatCode>
                <c:ptCount val="1"/>
                <c:pt idx="0">
                  <c:v>0</c:v>
                </c:pt>
              </c:numCache>
            </c:numRef>
          </c:val>
          <c:extLst>
            <c:ext xmlns:c16="http://schemas.microsoft.com/office/drawing/2014/chart" uri="{C3380CC4-5D6E-409C-BE32-E72D297353CC}">
              <c16:uniqueId val="{00000001-7C98-CE4C-8CC0-4502A3E609B0}"/>
            </c:ext>
          </c:extLst>
        </c:ser>
        <c:ser>
          <c:idx val="3"/>
          <c:order val="2"/>
          <c:tx>
            <c:strRef>
              <c:f>RawResults!$L$2</c:f>
              <c:strCache>
                <c:ptCount val="1"/>
                <c:pt idx="0">
                  <c:v>Yellow</c:v>
                </c:pt>
              </c:strCache>
            </c:strRef>
          </c:tx>
          <c:spPr>
            <a:solidFill>
              <a:schemeClr val="accent4"/>
            </a:solidFill>
            <a:ln>
              <a:noFill/>
            </a:ln>
            <a:effectLst/>
          </c:spPr>
          <c:invertIfNegative val="0"/>
          <c:val>
            <c:numRef>
              <c:f>RawResults!$L$65</c:f>
              <c:numCache>
                <c:formatCode>0%</c:formatCode>
                <c:ptCount val="1"/>
                <c:pt idx="0">
                  <c:v>0</c:v>
                </c:pt>
              </c:numCache>
            </c:numRef>
          </c:val>
          <c:extLst>
            <c:ext xmlns:c16="http://schemas.microsoft.com/office/drawing/2014/chart" uri="{C3380CC4-5D6E-409C-BE32-E72D297353CC}">
              <c16:uniqueId val="{00000002-7C98-CE4C-8CC0-4502A3E609B0}"/>
            </c:ext>
          </c:extLst>
        </c:ser>
        <c:ser>
          <c:idx val="4"/>
          <c:order val="3"/>
          <c:tx>
            <c:strRef>
              <c:f>RawResults!$M$2</c:f>
              <c:strCache>
                <c:ptCount val="1"/>
                <c:pt idx="0">
                  <c:v>Green</c:v>
                </c:pt>
              </c:strCache>
            </c:strRef>
          </c:tx>
          <c:spPr>
            <a:solidFill>
              <a:schemeClr val="accent6"/>
            </a:solidFill>
            <a:ln>
              <a:noFill/>
            </a:ln>
            <a:effectLst/>
          </c:spPr>
          <c:invertIfNegative val="0"/>
          <c:val>
            <c:numRef>
              <c:f>RawResults!$M$65</c:f>
              <c:numCache>
                <c:formatCode>0%</c:formatCode>
                <c:ptCount val="1"/>
                <c:pt idx="0">
                  <c:v>0</c:v>
                </c:pt>
              </c:numCache>
            </c:numRef>
          </c:val>
          <c:extLst>
            <c:ext xmlns:c16="http://schemas.microsoft.com/office/drawing/2014/chart" uri="{C3380CC4-5D6E-409C-BE32-E72D297353CC}">
              <c16:uniqueId val="{00000003-7C98-CE4C-8CC0-4502A3E609B0}"/>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RawResults!$N$65</c:f>
              <c:numCache>
                <c:formatCode>0%</c:formatCode>
                <c:ptCount val="1"/>
                <c:pt idx="0">
                  <c:v>1</c:v>
                </c:pt>
              </c:numCache>
            </c:numRef>
          </c:val>
          <c:extLst>
            <c:ext xmlns:c16="http://schemas.microsoft.com/office/drawing/2014/chart" uri="{C3380CC4-5D6E-409C-BE32-E72D297353CC}">
              <c16:uniqueId val="{00000004-7C98-CE4C-8CC0-4502A3E609B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RawResults!$J$70</c:f>
              <c:numCache>
                <c:formatCode>0%</c:formatCode>
                <c:ptCount val="1"/>
                <c:pt idx="0">
                  <c:v>0</c:v>
                </c:pt>
              </c:numCache>
            </c:numRef>
          </c:val>
          <c:extLst>
            <c:ext xmlns:c16="http://schemas.microsoft.com/office/drawing/2014/chart" uri="{C3380CC4-5D6E-409C-BE32-E72D297353CC}">
              <c16:uniqueId val="{00000000-14C2-2940-866C-8C9974AF49EC}"/>
            </c:ext>
          </c:extLst>
        </c:ser>
        <c:ser>
          <c:idx val="2"/>
          <c:order val="1"/>
          <c:tx>
            <c:strRef>
              <c:f>RawResults!$K$2</c:f>
              <c:strCache>
                <c:ptCount val="1"/>
                <c:pt idx="0">
                  <c:v>Orange</c:v>
                </c:pt>
              </c:strCache>
            </c:strRef>
          </c:tx>
          <c:spPr>
            <a:solidFill>
              <a:schemeClr val="accent2"/>
            </a:solidFill>
            <a:ln>
              <a:noFill/>
            </a:ln>
            <a:effectLst/>
          </c:spPr>
          <c:invertIfNegative val="0"/>
          <c:val>
            <c:numRef>
              <c:f>RawResults!$K$70</c:f>
              <c:numCache>
                <c:formatCode>0%</c:formatCode>
                <c:ptCount val="1"/>
                <c:pt idx="0">
                  <c:v>0</c:v>
                </c:pt>
              </c:numCache>
            </c:numRef>
          </c:val>
          <c:extLst>
            <c:ext xmlns:c16="http://schemas.microsoft.com/office/drawing/2014/chart" uri="{C3380CC4-5D6E-409C-BE32-E72D297353CC}">
              <c16:uniqueId val="{00000001-14C2-2940-866C-8C9974AF49EC}"/>
            </c:ext>
          </c:extLst>
        </c:ser>
        <c:ser>
          <c:idx val="3"/>
          <c:order val="2"/>
          <c:tx>
            <c:strRef>
              <c:f>RawResults!$L$2</c:f>
              <c:strCache>
                <c:ptCount val="1"/>
                <c:pt idx="0">
                  <c:v>Yellow</c:v>
                </c:pt>
              </c:strCache>
            </c:strRef>
          </c:tx>
          <c:spPr>
            <a:solidFill>
              <a:schemeClr val="accent4"/>
            </a:solidFill>
            <a:ln>
              <a:noFill/>
            </a:ln>
            <a:effectLst/>
          </c:spPr>
          <c:invertIfNegative val="0"/>
          <c:val>
            <c:numRef>
              <c:f>RawResults!$L$70</c:f>
              <c:numCache>
                <c:formatCode>0%</c:formatCode>
                <c:ptCount val="1"/>
                <c:pt idx="0">
                  <c:v>0</c:v>
                </c:pt>
              </c:numCache>
            </c:numRef>
          </c:val>
          <c:extLst>
            <c:ext xmlns:c16="http://schemas.microsoft.com/office/drawing/2014/chart" uri="{C3380CC4-5D6E-409C-BE32-E72D297353CC}">
              <c16:uniqueId val="{00000002-14C2-2940-866C-8C9974AF49EC}"/>
            </c:ext>
          </c:extLst>
        </c:ser>
        <c:ser>
          <c:idx val="4"/>
          <c:order val="3"/>
          <c:tx>
            <c:strRef>
              <c:f>RawResults!$M$2</c:f>
              <c:strCache>
                <c:ptCount val="1"/>
                <c:pt idx="0">
                  <c:v>Green</c:v>
                </c:pt>
              </c:strCache>
            </c:strRef>
          </c:tx>
          <c:spPr>
            <a:solidFill>
              <a:schemeClr val="accent6"/>
            </a:solidFill>
            <a:ln>
              <a:noFill/>
            </a:ln>
            <a:effectLst/>
          </c:spPr>
          <c:invertIfNegative val="0"/>
          <c:val>
            <c:numRef>
              <c:f>RawResults!$M$70</c:f>
              <c:numCache>
                <c:formatCode>0%</c:formatCode>
                <c:ptCount val="1"/>
                <c:pt idx="0">
                  <c:v>0</c:v>
                </c:pt>
              </c:numCache>
            </c:numRef>
          </c:val>
          <c:extLst>
            <c:ext xmlns:c16="http://schemas.microsoft.com/office/drawing/2014/chart" uri="{C3380CC4-5D6E-409C-BE32-E72D297353CC}">
              <c16:uniqueId val="{00000003-14C2-2940-866C-8C9974AF49EC}"/>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14C2-2940-866C-8C9974AF49EC}"/>
              </c:ext>
            </c:extLst>
          </c:dPt>
          <c:val>
            <c:numRef>
              <c:f>RawResults!$N$70</c:f>
              <c:numCache>
                <c:formatCode>0%</c:formatCode>
                <c:ptCount val="1"/>
                <c:pt idx="0">
                  <c:v>1</c:v>
                </c:pt>
              </c:numCache>
            </c:numRef>
          </c:val>
          <c:extLst>
            <c:ext xmlns:c16="http://schemas.microsoft.com/office/drawing/2014/chart" uri="{C3380CC4-5D6E-409C-BE32-E72D297353CC}">
              <c16:uniqueId val="{00000006-14C2-2940-866C-8C9974AF49EC}"/>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RawResults!$J$71</c:f>
              <c:numCache>
                <c:formatCode>0%</c:formatCode>
                <c:ptCount val="1"/>
                <c:pt idx="0">
                  <c:v>0</c:v>
                </c:pt>
              </c:numCache>
            </c:numRef>
          </c:val>
          <c:extLst>
            <c:ext xmlns:c16="http://schemas.microsoft.com/office/drawing/2014/chart" uri="{C3380CC4-5D6E-409C-BE32-E72D297353CC}">
              <c16:uniqueId val="{00000000-C590-8442-872B-E700367179B0}"/>
            </c:ext>
          </c:extLst>
        </c:ser>
        <c:ser>
          <c:idx val="2"/>
          <c:order val="1"/>
          <c:tx>
            <c:strRef>
              <c:f>RawResults!$K$2</c:f>
              <c:strCache>
                <c:ptCount val="1"/>
                <c:pt idx="0">
                  <c:v>Orange</c:v>
                </c:pt>
              </c:strCache>
            </c:strRef>
          </c:tx>
          <c:spPr>
            <a:solidFill>
              <a:schemeClr val="accent2"/>
            </a:solidFill>
            <a:ln>
              <a:noFill/>
            </a:ln>
            <a:effectLst/>
          </c:spPr>
          <c:invertIfNegative val="0"/>
          <c:val>
            <c:numRef>
              <c:f>RawResults!$K$71</c:f>
              <c:numCache>
                <c:formatCode>0%</c:formatCode>
                <c:ptCount val="1"/>
                <c:pt idx="0">
                  <c:v>0</c:v>
                </c:pt>
              </c:numCache>
            </c:numRef>
          </c:val>
          <c:extLst>
            <c:ext xmlns:c16="http://schemas.microsoft.com/office/drawing/2014/chart" uri="{C3380CC4-5D6E-409C-BE32-E72D297353CC}">
              <c16:uniqueId val="{00000001-C590-8442-872B-E700367179B0}"/>
            </c:ext>
          </c:extLst>
        </c:ser>
        <c:ser>
          <c:idx val="3"/>
          <c:order val="2"/>
          <c:tx>
            <c:strRef>
              <c:f>RawResults!$L$2</c:f>
              <c:strCache>
                <c:ptCount val="1"/>
                <c:pt idx="0">
                  <c:v>Yellow</c:v>
                </c:pt>
              </c:strCache>
            </c:strRef>
          </c:tx>
          <c:spPr>
            <a:solidFill>
              <a:schemeClr val="accent4"/>
            </a:solidFill>
            <a:ln>
              <a:noFill/>
            </a:ln>
            <a:effectLst/>
          </c:spPr>
          <c:invertIfNegative val="0"/>
          <c:val>
            <c:numRef>
              <c:f>RawResults!$L$71</c:f>
              <c:numCache>
                <c:formatCode>0%</c:formatCode>
                <c:ptCount val="1"/>
                <c:pt idx="0">
                  <c:v>0</c:v>
                </c:pt>
              </c:numCache>
            </c:numRef>
          </c:val>
          <c:extLst>
            <c:ext xmlns:c16="http://schemas.microsoft.com/office/drawing/2014/chart" uri="{C3380CC4-5D6E-409C-BE32-E72D297353CC}">
              <c16:uniqueId val="{00000002-C590-8442-872B-E700367179B0}"/>
            </c:ext>
          </c:extLst>
        </c:ser>
        <c:ser>
          <c:idx val="4"/>
          <c:order val="3"/>
          <c:tx>
            <c:strRef>
              <c:f>RawResults!$M$2</c:f>
              <c:strCache>
                <c:ptCount val="1"/>
                <c:pt idx="0">
                  <c:v>Green</c:v>
                </c:pt>
              </c:strCache>
            </c:strRef>
          </c:tx>
          <c:spPr>
            <a:solidFill>
              <a:schemeClr val="accent6"/>
            </a:solidFill>
            <a:ln>
              <a:noFill/>
            </a:ln>
            <a:effectLst/>
          </c:spPr>
          <c:invertIfNegative val="0"/>
          <c:val>
            <c:numRef>
              <c:f>RawResults!$M$71</c:f>
              <c:numCache>
                <c:formatCode>0%</c:formatCode>
                <c:ptCount val="1"/>
                <c:pt idx="0">
                  <c:v>0</c:v>
                </c:pt>
              </c:numCache>
            </c:numRef>
          </c:val>
          <c:extLst>
            <c:ext xmlns:c16="http://schemas.microsoft.com/office/drawing/2014/chart" uri="{C3380CC4-5D6E-409C-BE32-E72D297353CC}">
              <c16:uniqueId val="{00000003-C590-8442-872B-E700367179B0}"/>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C590-8442-872B-E700367179B0}"/>
              </c:ext>
            </c:extLst>
          </c:dPt>
          <c:val>
            <c:numRef>
              <c:f>RawResults!$N$71</c:f>
              <c:numCache>
                <c:formatCode>0%</c:formatCode>
                <c:ptCount val="1"/>
                <c:pt idx="0">
                  <c:v>1</c:v>
                </c:pt>
              </c:numCache>
            </c:numRef>
          </c:val>
          <c:extLst>
            <c:ext xmlns:c16="http://schemas.microsoft.com/office/drawing/2014/chart" uri="{C3380CC4-5D6E-409C-BE32-E72D297353CC}">
              <c16:uniqueId val="{00000006-C590-8442-872B-E700367179B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RawResults!$J$29</c:f>
              <c:numCache>
                <c:formatCode>0%</c:formatCode>
                <c:ptCount val="1"/>
                <c:pt idx="0">
                  <c:v>0</c:v>
                </c:pt>
              </c:numCache>
            </c:numRef>
          </c:val>
          <c:extLst>
            <c:ext xmlns:c16="http://schemas.microsoft.com/office/drawing/2014/chart" uri="{C3380CC4-5D6E-409C-BE32-E72D297353CC}">
              <c16:uniqueId val="{00000000-D3B5-4CEA-B73E-2B213CCF438E}"/>
            </c:ext>
          </c:extLst>
        </c:ser>
        <c:ser>
          <c:idx val="2"/>
          <c:order val="1"/>
          <c:tx>
            <c:strRef>
              <c:f>RawResults!$K$2</c:f>
              <c:strCache>
                <c:ptCount val="1"/>
                <c:pt idx="0">
                  <c:v>Orange</c:v>
                </c:pt>
              </c:strCache>
            </c:strRef>
          </c:tx>
          <c:spPr>
            <a:solidFill>
              <a:schemeClr val="accent2"/>
            </a:solidFill>
            <a:ln>
              <a:noFill/>
            </a:ln>
            <a:effectLst/>
          </c:spPr>
          <c:invertIfNegative val="0"/>
          <c:val>
            <c:numRef>
              <c:f>RawResults!$K$29</c:f>
              <c:numCache>
                <c:formatCode>0%</c:formatCode>
                <c:ptCount val="1"/>
                <c:pt idx="0">
                  <c:v>0</c:v>
                </c:pt>
              </c:numCache>
            </c:numRef>
          </c:val>
          <c:extLst>
            <c:ext xmlns:c16="http://schemas.microsoft.com/office/drawing/2014/chart" uri="{C3380CC4-5D6E-409C-BE32-E72D297353CC}">
              <c16:uniqueId val="{00000001-D3B5-4CEA-B73E-2B213CCF438E}"/>
            </c:ext>
          </c:extLst>
        </c:ser>
        <c:ser>
          <c:idx val="3"/>
          <c:order val="2"/>
          <c:tx>
            <c:strRef>
              <c:f>RawResults!$L$2</c:f>
              <c:strCache>
                <c:ptCount val="1"/>
                <c:pt idx="0">
                  <c:v>Yellow</c:v>
                </c:pt>
              </c:strCache>
            </c:strRef>
          </c:tx>
          <c:spPr>
            <a:solidFill>
              <a:schemeClr val="accent4"/>
            </a:solidFill>
            <a:ln>
              <a:noFill/>
            </a:ln>
            <a:effectLst/>
          </c:spPr>
          <c:invertIfNegative val="0"/>
          <c:val>
            <c:numRef>
              <c:f>RawResults!$L$29</c:f>
              <c:numCache>
                <c:formatCode>0%</c:formatCode>
                <c:ptCount val="1"/>
                <c:pt idx="0">
                  <c:v>0</c:v>
                </c:pt>
              </c:numCache>
            </c:numRef>
          </c:val>
          <c:extLst>
            <c:ext xmlns:c16="http://schemas.microsoft.com/office/drawing/2014/chart" uri="{C3380CC4-5D6E-409C-BE32-E72D297353CC}">
              <c16:uniqueId val="{00000002-D3B5-4CEA-B73E-2B213CCF438E}"/>
            </c:ext>
          </c:extLst>
        </c:ser>
        <c:ser>
          <c:idx val="4"/>
          <c:order val="3"/>
          <c:tx>
            <c:strRef>
              <c:f>RawResults!$M$2</c:f>
              <c:strCache>
                <c:ptCount val="1"/>
                <c:pt idx="0">
                  <c:v>Green</c:v>
                </c:pt>
              </c:strCache>
            </c:strRef>
          </c:tx>
          <c:spPr>
            <a:solidFill>
              <a:schemeClr val="accent6"/>
            </a:solidFill>
            <a:ln>
              <a:noFill/>
            </a:ln>
            <a:effectLst/>
          </c:spPr>
          <c:invertIfNegative val="0"/>
          <c:val>
            <c:numRef>
              <c:f>RawResults!$M$29</c:f>
              <c:numCache>
                <c:formatCode>0%</c:formatCode>
                <c:ptCount val="1"/>
                <c:pt idx="0">
                  <c:v>0</c:v>
                </c:pt>
              </c:numCache>
            </c:numRef>
          </c:val>
          <c:extLst>
            <c:ext xmlns:c16="http://schemas.microsoft.com/office/drawing/2014/chart" uri="{C3380CC4-5D6E-409C-BE32-E72D297353CC}">
              <c16:uniqueId val="{00000003-D3B5-4CEA-B73E-2B213CCF438E}"/>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D3B5-4CEA-B73E-2B213CCF438E}"/>
              </c:ext>
            </c:extLst>
          </c:dPt>
          <c:val>
            <c:numRef>
              <c:f>RawResults!$N$29</c:f>
              <c:numCache>
                <c:formatCode>0%</c:formatCode>
                <c:ptCount val="1"/>
                <c:pt idx="0">
                  <c:v>1</c:v>
                </c:pt>
              </c:numCache>
            </c:numRef>
          </c:val>
          <c:extLst>
            <c:ext xmlns:c16="http://schemas.microsoft.com/office/drawing/2014/chart" uri="{C3380CC4-5D6E-409C-BE32-E72D297353CC}">
              <c16:uniqueId val="{00000006-D3B5-4CEA-B73E-2B213CCF438E}"/>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c:f>
              <c:numCache>
                <c:formatCode>0%</c:formatCode>
                <c:ptCount val="1"/>
                <c:pt idx="0">
                  <c:v>0</c:v>
                </c:pt>
              </c:numCache>
            </c:numRef>
          </c:val>
          <c:extLst>
            <c:ext xmlns:c16="http://schemas.microsoft.com/office/drawing/2014/chart" uri="{C3380CC4-5D6E-409C-BE32-E72D297353CC}">
              <c16:uniqueId val="{00000000-7960-E646-977B-973570674494}"/>
            </c:ext>
          </c:extLst>
        </c:ser>
        <c:ser>
          <c:idx val="2"/>
          <c:order val="1"/>
          <c:tx>
            <c:strRef>
              <c:f>RawResults!$K$2</c:f>
              <c:strCache>
                <c:ptCount val="1"/>
                <c:pt idx="0">
                  <c:v>Orange</c:v>
                </c:pt>
              </c:strCache>
            </c:strRef>
          </c:tx>
          <c:spPr>
            <a:solidFill>
              <a:schemeClr val="accent2"/>
            </a:solidFill>
            <a:ln>
              <a:noFill/>
            </a:ln>
            <a:effectLst/>
          </c:spPr>
          <c:invertIfNegative val="0"/>
          <c:val>
            <c:numRef>
              <c:f>RawResults!$K$3</c:f>
              <c:numCache>
                <c:formatCode>0%</c:formatCode>
                <c:ptCount val="1"/>
                <c:pt idx="0">
                  <c:v>0</c:v>
                </c:pt>
              </c:numCache>
            </c:numRef>
          </c:val>
          <c:extLst>
            <c:ext xmlns:c16="http://schemas.microsoft.com/office/drawing/2014/chart" uri="{C3380CC4-5D6E-409C-BE32-E72D297353CC}">
              <c16:uniqueId val="{00000001-7960-E646-977B-973570674494}"/>
            </c:ext>
          </c:extLst>
        </c:ser>
        <c:ser>
          <c:idx val="3"/>
          <c:order val="2"/>
          <c:tx>
            <c:strRef>
              <c:f>RawResults!$L$2</c:f>
              <c:strCache>
                <c:ptCount val="1"/>
                <c:pt idx="0">
                  <c:v>Yellow</c:v>
                </c:pt>
              </c:strCache>
            </c:strRef>
          </c:tx>
          <c:spPr>
            <a:solidFill>
              <a:schemeClr val="accent4"/>
            </a:solidFill>
            <a:ln>
              <a:noFill/>
            </a:ln>
            <a:effectLst/>
          </c:spPr>
          <c:invertIfNegative val="0"/>
          <c:val>
            <c:numRef>
              <c:f>RawResults!$L$3</c:f>
              <c:numCache>
                <c:formatCode>0%</c:formatCode>
                <c:ptCount val="1"/>
                <c:pt idx="0">
                  <c:v>0.58333333333333337</c:v>
                </c:pt>
              </c:numCache>
            </c:numRef>
          </c:val>
          <c:extLst>
            <c:ext xmlns:c16="http://schemas.microsoft.com/office/drawing/2014/chart" uri="{C3380CC4-5D6E-409C-BE32-E72D297353CC}">
              <c16:uniqueId val="{00000002-7960-E646-977B-973570674494}"/>
            </c:ext>
          </c:extLst>
        </c:ser>
        <c:ser>
          <c:idx val="4"/>
          <c:order val="3"/>
          <c:tx>
            <c:strRef>
              <c:f>RawResults!$M$2</c:f>
              <c:strCache>
                <c:ptCount val="1"/>
                <c:pt idx="0">
                  <c:v>Green</c:v>
                </c:pt>
              </c:strCache>
            </c:strRef>
          </c:tx>
          <c:spPr>
            <a:solidFill>
              <a:schemeClr val="accent6"/>
            </a:solidFill>
            <a:ln>
              <a:noFill/>
            </a:ln>
            <a:effectLst/>
          </c:spPr>
          <c:invertIfNegative val="0"/>
          <c:val>
            <c:numRef>
              <c:f>RawResults!$M$3</c:f>
              <c:numCache>
                <c:formatCode>0%</c:formatCode>
                <c:ptCount val="1"/>
                <c:pt idx="0">
                  <c:v>0</c:v>
                </c:pt>
              </c:numCache>
            </c:numRef>
          </c:val>
          <c:extLst>
            <c:ext xmlns:c16="http://schemas.microsoft.com/office/drawing/2014/chart" uri="{C3380CC4-5D6E-409C-BE32-E72D297353CC}">
              <c16:uniqueId val="{00000003-7960-E646-977B-973570674494}"/>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RawResults!$N$3</c:f>
              <c:numCache>
                <c:formatCode>0%</c:formatCode>
                <c:ptCount val="1"/>
                <c:pt idx="0">
                  <c:v>0.41666666666666663</c:v>
                </c:pt>
              </c:numCache>
            </c:numRef>
          </c:val>
          <c:extLst>
            <c:ext xmlns:c16="http://schemas.microsoft.com/office/drawing/2014/chart" uri="{C3380CC4-5D6E-409C-BE32-E72D297353CC}">
              <c16:uniqueId val="{00000004-7960-E646-977B-973570674494}"/>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50003"/>
            </a:solidFill>
            <a:ln>
              <a:noFill/>
            </a:ln>
            <a:effectLst/>
          </c:spPr>
          <c:invertIfNegative val="0"/>
          <c:val>
            <c:numRef>
              <c:f>RawResults!$J$6</c:f>
              <c:numCache>
                <c:formatCode>0%</c:formatCode>
                <c:ptCount val="1"/>
                <c:pt idx="0">
                  <c:v>0</c:v>
                </c:pt>
              </c:numCache>
            </c:numRef>
          </c:val>
          <c:extLst>
            <c:ext xmlns:c16="http://schemas.microsoft.com/office/drawing/2014/chart" uri="{C3380CC4-5D6E-409C-BE32-E72D297353CC}">
              <c16:uniqueId val="{00000000-72EE-7E49-8A9E-100EAD874421}"/>
            </c:ext>
          </c:extLst>
        </c:ser>
        <c:ser>
          <c:idx val="2"/>
          <c:order val="1"/>
          <c:tx>
            <c:strRef>
              <c:f>RawResults!$K$2</c:f>
              <c:strCache>
                <c:ptCount val="1"/>
                <c:pt idx="0">
                  <c:v>Orange</c:v>
                </c:pt>
              </c:strCache>
            </c:strRef>
          </c:tx>
          <c:spPr>
            <a:solidFill>
              <a:schemeClr val="accent2"/>
            </a:solidFill>
            <a:ln>
              <a:noFill/>
            </a:ln>
            <a:effectLst/>
          </c:spPr>
          <c:invertIfNegative val="0"/>
          <c:val>
            <c:numRef>
              <c:f>RawResults!$K$6</c:f>
              <c:numCache>
                <c:formatCode>0%</c:formatCode>
                <c:ptCount val="1"/>
                <c:pt idx="0">
                  <c:v>0</c:v>
                </c:pt>
              </c:numCache>
            </c:numRef>
          </c:val>
          <c:extLst>
            <c:ext xmlns:c16="http://schemas.microsoft.com/office/drawing/2014/chart" uri="{C3380CC4-5D6E-409C-BE32-E72D297353CC}">
              <c16:uniqueId val="{00000001-72EE-7E49-8A9E-100EAD874421}"/>
            </c:ext>
          </c:extLst>
        </c:ser>
        <c:ser>
          <c:idx val="3"/>
          <c:order val="2"/>
          <c:tx>
            <c:strRef>
              <c:f>RawResults!$L$2</c:f>
              <c:strCache>
                <c:ptCount val="1"/>
                <c:pt idx="0">
                  <c:v>Yellow</c:v>
                </c:pt>
              </c:strCache>
            </c:strRef>
          </c:tx>
          <c:spPr>
            <a:solidFill>
              <a:schemeClr val="accent4"/>
            </a:solidFill>
            <a:ln>
              <a:noFill/>
            </a:ln>
            <a:effectLst/>
          </c:spPr>
          <c:invertIfNegative val="0"/>
          <c:val>
            <c:numRef>
              <c:f>RawResults!$L$6</c:f>
              <c:numCache>
                <c:formatCode>0%</c:formatCode>
                <c:ptCount val="1"/>
                <c:pt idx="0">
                  <c:v>0</c:v>
                </c:pt>
              </c:numCache>
            </c:numRef>
          </c:val>
          <c:extLst>
            <c:ext xmlns:c16="http://schemas.microsoft.com/office/drawing/2014/chart" uri="{C3380CC4-5D6E-409C-BE32-E72D297353CC}">
              <c16:uniqueId val="{00000002-72EE-7E49-8A9E-100EAD874421}"/>
            </c:ext>
          </c:extLst>
        </c:ser>
        <c:ser>
          <c:idx val="4"/>
          <c:order val="3"/>
          <c:tx>
            <c:strRef>
              <c:f>RawResults!$M$2</c:f>
              <c:strCache>
                <c:ptCount val="1"/>
                <c:pt idx="0">
                  <c:v>Green</c:v>
                </c:pt>
              </c:strCache>
            </c:strRef>
          </c:tx>
          <c:spPr>
            <a:solidFill>
              <a:schemeClr val="accent6"/>
            </a:solidFill>
            <a:ln>
              <a:noFill/>
            </a:ln>
            <a:effectLst/>
          </c:spPr>
          <c:invertIfNegative val="0"/>
          <c:val>
            <c:numRef>
              <c:f>RawResults!$M$6</c:f>
              <c:numCache>
                <c:formatCode>0%</c:formatCode>
                <c:ptCount val="1"/>
                <c:pt idx="0">
                  <c:v>0.75</c:v>
                </c:pt>
              </c:numCache>
            </c:numRef>
          </c:val>
          <c:extLst>
            <c:ext xmlns:c16="http://schemas.microsoft.com/office/drawing/2014/chart" uri="{C3380CC4-5D6E-409C-BE32-E72D297353CC}">
              <c16:uniqueId val="{00000003-72EE-7E49-8A9E-100EAD874421}"/>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c:f>
              <c:numCache>
                <c:formatCode>0%</c:formatCode>
                <c:ptCount val="1"/>
                <c:pt idx="0">
                  <c:v>0.25</c:v>
                </c:pt>
              </c:numCache>
            </c:numRef>
          </c:val>
          <c:extLst>
            <c:ext xmlns:c16="http://schemas.microsoft.com/office/drawing/2014/chart" uri="{C3380CC4-5D6E-409C-BE32-E72D297353CC}">
              <c16:uniqueId val="{00000004-72EE-7E49-8A9E-100EAD874421}"/>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RawResults!$J$8</c:f>
              <c:numCache>
                <c:formatCode>0%</c:formatCode>
                <c:ptCount val="1"/>
                <c:pt idx="0">
                  <c:v>0</c:v>
                </c:pt>
              </c:numCache>
            </c:numRef>
          </c:val>
          <c:extLst>
            <c:ext xmlns:c16="http://schemas.microsoft.com/office/drawing/2014/chart" uri="{C3380CC4-5D6E-409C-BE32-E72D297353CC}">
              <c16:uniqueId val="{00000000-F1F1-2146-B0F2-E630DE83DFE6}"/>
            </c:ext>
          </c:extLst>
        </c:ser>
        <c:ser>
          <c:idx val="2"/>
          <c:order val="1"/>
          <c:tx>
            <c:strRef>
              <c:f>RawResults!$K$2</c:f>
              <c:strCache>
                <c:ptCount val="1"/>
                <c:pt idx="0">
                  <c:v>Orange</c:v>
                </c:pt>
              </c:strCache>
            </c:strRef>
          </c:tx>
          <c:spPr>
            <a:solidFill>
              <a:schemeClr val="accent2"/>
            </a:solidFill>
            <a:ln>
              <a:noFill/>
            </a:ln>
            <a:effectLst/>
          </c:spPr>
          <c:invertIfNegative val="0"/>
          <c:val>
            <c:numRef>
              <c:f>RawResults!$K$8</c:f>
              <c:numCache>
                <c:formatCode>0%</c:formatCode>
                <c:ptCount val="1"/>
                <c:pt idx="0">
                  <c:v>0</c:v>
                </c:pt>
              </c:numCache>
            </c:numRef>
          </c:val>
          <c:extLst>
            <c:ext xmlns:c16="http://schemas.microsoft.com/office/drawing/2014/chart" uri="{C3380CC4-5D6E-409C-BE32-E72D297353CC}">
              <c16:uniqueId val="{00000001-F1F1-2146-B0F2-E630DE83DFE6}"/>
            </c:ext>
          </c:extLst>
        </c:ser>
        <c:ser>
          <c:idx val="3"/>
          <c:order val="2"/>
          <c:tx>
            <c:strRef>
              <c:f>RawResults!$L$2</c:f>
              <c:strCache>
                <c:ptCount val="1"/>
                <c:pt idx="0">
                  <c:v>Yellow</c:v>
                </c:pt>
              </c:strCache>
            </c:strRef>
          </c:tx>
          <c:spPr>
            <a:solidFill>
              <a:schemeClr val="accent4"/>
            </a:solidFill>
            <a:ln>
              <a:noFill/>
            </a:ln>
            <a:effectLst/>
          </c:spPr>
          <c:invertIfNegative val="0"/>
          <c:val>
            <c:numRef>
              <c:f>RawResults!$L$8</c:f>
              <c:numCache>
                <c:formatCode>0%</c:formatCode>
                <c:ptCount val="1"/>
                <c:pt idx="0">
                  <c:v>0</c:v>
                </c:pt>
              </c:numCache>
            </c:numRef>
          </c:val>
          <c:extLst>
            <c:ext xmlns:c16="http://schemas.microsoft.com/office/drawing/2014/chart" uri="{C3380CC4-5D6E-409C-BE32-E72D297353CC}">
              <c16:uniqueId val="{00000002-F1F1-2146-B0F2-E630DE83DFE6}"/>
            </c:ext>
          </c:extLst>
        </c:ser>
        <c:ser>
          <c:idx val="4"/>
          <c:order val="3"/>
          <c:tx>
            <c:strRef>
              <c:f>RawResults!$M$2</c:f>
              <c:strCache>
                <c:ptCount val="1"/>
                <c:pt idx="0">
                  <c:v>Green</c:v>
                </c:pt>
              </c:strCache>
            </c:strRef>
          </c:tx>
          <c:spPr>
            <a:solidFill>
              <a:schemeClr val="accent6"/>
            </a:solidFill>
            <a:ln>
              <a:noFill/>
            </a:ln>
            <a:effectLst/>
          </c:spPr>
          <c:invertIfNegative val="0"/>
          <c:val>
            <c:numRef>
              <c:f>RawResults!$M$8</c:f>
              <c:numCache>
                <c:formatCode>0%</c:formatCode>
                <c:ptCount val="1"/>
                <c:pt idx="0">
                  <c:v>0</c:v>
                </c:pt>
              </c:numCache>
            </c:numRef>
          </c:val>
          <c:extLst>
            <c:ext xmlns:c16="http://schemas.microsoft.com/office/drawing/2014/chart" uri="{C3380CC4-5D6E-409C-BE32-E72D297353CC}">
              <c16:uniqueId val="{00000003-F1F1-2146-B0F2-E630DE83DFE6}"/>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RawResults!$N$8</c:f>
              <c:numCache>
                <c:formatCode>0%</c:formatCode>
                <c:ptCount val="1"/>
                <c:pt idx="0">
                  <c:v>1</c:v>
                </c:pt>
              </c:numCache>
            </c:numRef>
          </c:val>
          <c:extLst>
            <c:ext xmlns:c16="http://schemas.microsoft.com/office/drawing/2014/chart" uri="{C3380CC4-5D6E-409C-BE32-E72D297353CC}">
              <c16:uniqueId val="{00000004-F1F1-2146-B0F2-E630DE83DFE6}"/>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RawResults!$J$12</c:f>
              <c:numCache>
                <c:formatCode>0%</c:formatCode>
                <c:ptCount val="1"/>
                <c:pt idx="0">
                  <c:v>0</c:v>
                </c:pt>
              </c:numCache>
            </c:numRef>
          </c:val>
          <c:extLst>
            <c:ext xmlns:c16="http://schemas.microsoft.com/office/drawing/2014/chart" uri="{C3380CC4-5D6E-409C-BE32-E72D297353CC}">
              <c16:uniqueId val="{00000000-7E48-8C4B-8042-5262691CAD88}"/>
            </c:ext>
          </c:extLst>
        </c:ser>
        <c:ser>
          <c:idx val="2"/>
          <c:order val="1"/>
          <c:tx>
            <c:strRef>
              <c:f>RawResults!$K$2</c:f>
              <c:strCache>
                <c:ptCount val="1"/>
                <c:pt idx="0">
                  <c:v>Orange</c:v>
                </c:pt>
              </c:strCache>
            </c:strRef>
          </c:tx>
          <c:spPr>
            <a:solidFill>
              <a:schemeClr val="accent2"/>
            </a:solidFill>
            <a:ln>
              <a:noFill/>
            </a:ln>
            <a:effectLst/>
          </c:spPr>
          <c:invertIfNegative val="0"/>
          <c:val>
            <c:numRef>
              <c:f>RawResults!$K$12</c:f>
              <c:numCache>
                <c:formatCode>0%</c:formatCode>
                <c:ptCount val="1"/>
                <c:pt idx="0">
                  <c:v>0</c:v>
                </c:pt>
              </c:numCache>
            </c:numRef>
          </c:val>
          <c:extLst>
            <c:ext xmlns:c16="http://schemas.microsoft.com/office/drawing/2014/chart" uri="{C3380CC4-5D6E-409C-BE32-E72D297353CC}">
              <c16:uniqueId val="{00000001-7E48-8C4B-8042-5262691CAD88}"/>
            </c:ext>
          </c:extLst>
        </c:ser>
        <c:ser>
          <c:idx val="3"/>
          <c:order val="2"/>
          <c:tx>
            <c:strRef>
              <c:f>RawResults!$L$2</c:f>
              <c:strCache>
                <c:ptCount val="1"/>
                <c:pt idx="0">
                  <c:v>Yellow</c:v>
                </c:pt>
              </c:strCache>
            </c:strRef>
          </c:tx>
          <c:spPr>
            <a:solidFill>
              <a:schemeClr val="accent4"/>
            </a:solidFill>
            <a:ln>
              <a:noFill/>
            </a:ln>
            <a:effectLst/>
          </c:spPr>
          <c:invertIfNegative val="0"/>
          <c:val>
            <c:numRef>
              <c:f>RawResults!$L$12</c:f>
              <c:numCache>
                <c:formatCode>0%</c:formatCode>
                <c:ptCount val="1"/>
                <c:pt idx="0">
                  <c:v>0</c:v>
                </c:pt>
              </c:numCache>
            </c:numRef>
          </c:val>
          <c:extLst>
            <c:ext xmlns:c16="http://schemas.microsoft.com/office/drawing/2014/chart" uri="{C3380CC4-5D6E-409C-BE32-E72D297353CC}">
              <c16:uniqueId val="{00000002-7E48-8C4B-8042-5262691CAD88}"/>
            </c:ext>
          </c:extLst>
        </c:ser>
        <c:ser>
          <c:idx val="4"/>
          <c:order val="3"/>
          <c:tx>
            <c:strRef>
              <c:f>RawResults!$M$2</c:f>
              <c:strCache>
                <c:ptCount val="1"/>
                <c:pt idx="0">
                  <c:v>Green</c:v>
                </c:pt>
              </c:strCache>
            </c:strRef>
          </c:tx>
          <c:spPr>
            <a:solidFill>
              <a:schemeClr val="accent6"/>
            </a:solidFill>
            <a:ln>
              <a:noFill/>
            </a:ln>
            <a:effectLst/>
          </c:spPr>
          <c:invertIfNegative val="0"/>
          <c:val>
            <c:numRef>
              <c:f>RawResults!$M$12</c:f>
              <c:numCache>
                <c:formatCode>0%</c:formatCode>
                <c:ptCount val="1"/>
                <c:pt idx="0">
                  <c:v>0</c:v>
                </c:pt>
              </c:numCache>
            </c:numRef>
          </c:val>
          <c:extLst>
            <c:ext xmlns:c16="http://schemas.microsoft.com/office/drawing/2014/chart" uri="{C3380CC4-5D6E-409C-BE32-E72D297353CC}">
              <c16:uniqueId val="{00000003-7E48-8C4B-8042-5262691CAD88}"/>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RawResults!$N$12</c:f>
              <c:numCache>
                <c:formatCode>0%</c:formatCode>
                <c:ptCount val="1"/>
                <c:pt idx="0">
                  <c:v>1</c:v>
                </c:pt>
              </c:numCache>
            </c:numRef>
          </c:val>
          <c:extLst>
            <c:ext xmlns:c16="http://schemas.microsoft.com/office/drawing/2014/chart" uri="{C3380CC4-5D6E-409C-BE32-E72D297353CC}">
              <c16:uniqueId val="{00000004-7E48-8C4B-8042-5262691CAD88}"/>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RawResults!$J$15</c:f>
              <c:numCache>
                <c:formatCode>0%</c:formatCode>
                <c:ptCount val="1"/>
                <c:pt idx="0">
                  <c:v>0</c:v>
                </c:pt>
              </c:numCache>
            </c:numRef>
          </c:val>
          <c:extLst>
            <c:ext xmlns:c16="http://schemas.microsoft.com/office/drawing/2014/chart" uri="{C3380CC4-5D6E-409C-BE32-E72D297353CC}">
              <c16:uniqueId val="{00000000-1311-8B4F-8C8E-34BF4A02E00A}"/>
            </c:ext>
          </c:extLst>
        </c:ser>
        <c:ser>
          <c:idx val="2"/>
          <c:order val="1"/>
          <c:tx>
            <c:strRef>
              <c:f>RawResults!$K$2</c:f>
              <c:strCache>
                <c:ptCount val="1"/>
                <c:pt idx="0">
                  <c:v>Orange</c:v>
                </c:pt>
              </c:strCache>
            </c:strRef>
          </c:tx>
          <c:spPr>
            <a:solidFill>
              <a:schemeClr val="accent2"/>
            </a:solidFill>
            <a:ln>
              <a:noFill/>
            </a:ln>
            <a:effectLst/>
          </c:spPr>
          <c:invertIfNegative val="0"/>
          <c:val>
            <c:numRef>
              <c:f>RawResults!$K$15</c:f>
              <c:numCache>
                <c:formatCode>0%</c:formatCode>
                <c:ptCount val="1"/>
                <c:pt idx="0">
                  <c:v>0</c:v>
                </c:pt>
              </c:numCache>
            </c:numRef>
          </c:val>
          <c:extLst>
            <c:ext xmlns:c16="http://schemas.microsoft.com/office/drawing/2014/chart" uri="{C3380CC4-5D6E-409C-BE32-E72D297353CC}">
              <c16:uniqueId val="{00000001-1311-8B4F-8C8E-34BF4A02E00A}"/>
            </c:ext>
          </c:extLst>
        </c:ser>
        <c:ser>
          <c:idx val="3"/>
          <c:order val="2"/>
          <c:tx>
            <c:strRef>
              <c:f>RawResults!$L$2</c:f>
              <c:strCache>
                <c:ptCount val="1"/>
                <c:pt idx="0">
                  <c:v>Yellow</c:v>
                </c:pt>
              </c:strCache>
            </c:strRef>
          </c:tx>
          <c:spPr>
            <a:solidFill>
              <a:schemeClr val="accent4"/>
            </a:solidFill>
            <a:ln>
              <a:noFill/>
            </a:ln>
            <a:effectLst/>
          </c:spPr>
          <c:invertIfNegative val="0"/>
          <c:val>
            <c:numRef>
              <c:f>RawResults!$L$15</c:f>
              <c:numCache>
                <c:formatCode>0%</c:formatCode>
                <c:ptCount val="1"/>
                <c:pt idx="0">
                  <c:v>0</c:v>
                </c:pt>
              </c:numCache>
            </c:numRef>
          </c:val>
          <c:extLst>
            <c:ext xmlns:c16="http://schemas.microsoft.com/office/drawing/2014/chart" uri="{C3380CC4-5D6E-409C-BE32-E72D297353CC}">
              <c16:uniqueId val="{00000002-1311-8B4F-8C8E-34BF4A02E00A}"/>
            </c:ext>
          </c:extLst>
        </c:ser>
        <c:ser>
          <c:idx val="4"/>
          <c:order val="3"/>
          <c:tx>
            <c:strRef>
              <c:f>RawResults!$M$2</c:f>
              <c:strCache>
                <c:ptCount val="1"/>
                <c:pt idx="0">
                  <c:v>Green</c:v>
                </c:pt>
              </c:strCache>
            </c:strRef>
          </c:tx>
          <c:spPr>
            <a:solidFill>
              <a:schemeClr val="accent6"/>
            </a:solidFill>
            <a:ln>
              <a:noFill/>
            </a:ln>
            <a:effectLst/>
          </c:spPr>
          <c:invertIfNegative val="0"/>
          <c:val>
            <c:numRef>
              <c:f>RawResults!$M$15</c:f>
              <c:numCache>
                <c:formatCode>0%</c:formatCode>
                <c:ptCount val="1"/>
                <c:pt idx="0">
                  <c:v>0</c:v>
                </c:pt>
              </c:numCache>
            </c:numRef>
          </c:val>
          <c:extLst>
            <c:ext xmlns:c16="http://schemas.microsoft.com/office/drawing/2014/chart" uri="{C3380CC4-5D6E-409C-BE32-E72D297353CC}">
              <c16:uniqueId val="{00000003-1311-8B4F-8C8E-34BF4A02E00A}"/>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RawResults!$N$15</c:f>
              <c:numCache>
                <c:formatCode>0%</c:formatCode>
                <c:ptCount val="1"/>
                <c:pt idx="0">
                  <c:v>1</c:v>
                </c:pt>
              </c:numCache>
            </c:numRef>
          </c:val>
          <c:extLst>
            <c:ext xmlns:c16="http://schemas.microsoft.com/office/drawing/2014/chart" uri="{C3380CC4-5D6E-409C-BE32-E72D297353CC}">
              <c16:uniqueId val="{00000004-1311-8B4F-8C8E-34BF4A02E00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RawResults!$J$17</c:f>
              <c:numCache>
                <c:formatCode>0%</c:formatCode>
                <c:ptCount val="1"/>
                <c:pt idx="0">
                  <c:v>0</c:v>
                </c:pt>
              </c:numCache>
            </c:numRef>
          </c:val>
          <c:extLst>
            <c:ext xmlns:c16="http://schemas.microsoft.com/office/drawing/2014/chart" uri="{C3380CC4-5D6E-409C-BE32-E72D297353CC}">
              <c16:uniqueId val="{00000000-2767-A54D-A384-082C1FDA04D4}"/>
            </c:ext>
          </c:extLst>
        </c:ser>
        <c:ser>
          <c:idx val="2"/>
          <c:order val="1"/>
          <c:tx>
            <c:strRef>
              <c:f>RawResults!$K$2</c:f>
              <c:strCache>
                <c:ptCount val="1"/>
                <c:pt idx="0">
                  <c:v>Orange</c:v>
                </c:pt>
              </c:strCache>
            </c:strRef>
          </c:tx>
          <c:spPr>
            <a:solidFill>
              <a:schemeClr val="accent2"/>
            </a:solidFill>
            <a:ln>
              <a:noFill/>
            </a:ln>
            <a:effectLst/>
          </c:spPr>
          <c:invertIfNegative val="0"/>
          <c:val>
            <c:numRef>
              <c:f>RawResults!$K$17</c:f>
              <c:numCache>
                <c:formatCode>0%</c:formatCode>
                <c:ptCount val="1"/>
                <c:pt idx="0">
                  <c:v>0</c:v>
                </c:pt>
              </c:numCache>
            </c:numRef>
          </c:val>
          <c:extLst>
            <c:ext xmlns:c16="http://schemas.microsoft.com/office/drawing/2014/chart" uri="{C3380CC4-5D6E-409C-BE32-E72D297353CC}">
              <c16:uniqueId val="{00000001-2767-A54D-A384-082C1FDA04D4}"/>
            </c:ext>
          </c:extLst>
        </c:ser>
        <c:ser>
          <c:idx val="3"/>
          <c:order val="2"/>
          <c:tx>
            <c:strRef>
              <c:f>RawResults!$L$2</c:f>
              <c:strCache>
                <c:ptCount val="1"/>
                <c:pt idx="0">
                  <c:v>Yellow</c:v>
                </c:pt>
              </c:strCache>
            </c:strRef>
          </c:tx>
          <c:spPr>
            <a:solidFill>
              <a:schemeClr val="accent4"/>
            </a:solidFill>
            <a:ln>
              <a:noFill/>
            </a:ln>
            <a:effectLst/>
          </c:spPr>
          <c:invertIfNegative val="0"/>
          <c:val>
            <c:numRef>
              <c:f>RawResults!$L$17</c:f>
              <c:numCache>
                <c:formatCode>0%</c:formatCode>
                <c:ptCount val="1"/>
                <c:pt idx="0">
                  <c:v>0</c:v>
                </c:pt>
              </c:numCache>
            </c:numRef>
          </c:val>
          <c:extLst>
            <c:ext xmlns:c16="http://schemas.microsoft.com/office/drawing/2014/chart" uri="{C3380CC4-5D6E-409C-BE32-E72D297353CC}">
              <c16:uniqueId val="{00000002-2767-A54D-A384-082C1FDA04D4}"/>
            </c:ext>
          </c:extLst>
        </c:ser>
        <c:ser>
          <c:idx val="4"/>
          <c:order val="3"/>
          <c:tx>
            <c:strRef>
              <c:f>RawResults!$M$2</c:f>
              <c:strCache>
                <c:ptCount val="1"/>
                <c:pt idx="0">
                  <c:v>Green</c:v>
                </c:pt>
              </c:strCache>
            </c:strRef>
          </c:tx>
          <c:spPr>
            <a:solidFill>
              <a:schemeClr val="accent6"/>
            </a:solidFill>
            <a:ln>
              <a:noFill/>
            </a:ln>
            <a:effectLst/>
          </c:spPr>
          <c:invertIfNegative val="0"/>
          <c:val>
            <c:numRef>
              <c:f>RawResults!$M$17</c:f>
              <c:numCache>
                <c:formatCode>0%</c:formatCode>
                <c:ptCount val="1"/>
                <c:pt idx="0">
                  <c:v>0</c:v>
                </c:pt>
              </c:numCache>
            </c:numRef>
          </c:val>
          <c:extLst>
            <c:ext xmlns:c16="http://schemas.microsoft.com/office/drawing/2014/chart" uri="{C3380CC4-5D6E-409C-BE32-E72D297353CC}">
              <c16:uniqueId val="{00000003-2767-A54D-A384-082C1FDA04D4}"/>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RawResults!$N$17</c:f>
              <c:numCache>
                <c:formatCode>0%</c:formatCode>
                <c:ptCount val="1"/>
                <c:pt idx="0">
                  <c:v>1</c:v>
                </c:pt>
              </c:numCache>
            </c:numRef>
          </c:val>
          <c:extLst>
            <c:ext xmlns:c16="http://schemas.microsoft.com/office/drawing/2014/chart" uri="{C3380CC4-5D6E-409C-BE32-E72D297353CC}">
              <c16:uniqueId val="{00000004-2767-A54D-A384-082C1FDA04D4}"/>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RawResults!$J$8</c:f>
              <c:numCache>
                <c:formatCode>0%</c:formatCode>
                <c:ptCount val="1"/>
                <c:pt idx="0">
                  <c:v>0</c:v>
                </c:pt>
              </c:numCache>
            </c:numRef>
          </c:val>
          <c:extLst>
            <c:ext xmlns:c16="http://schemas.microsoft.com/office/drawing/2014/chart" uri="{C3380CC4-5D6E-409C-BE32-E72D297353CC}">
              <c16:uniqueId val="{00000000-283D-D142-875B-42B33449EF1A}"/>
            </c:ext>
          </c:extLst>
        </c:ser>
        <c:ser>
          <c:idx val="2"/>
          <c:order val="1"/>
          <c:tx>
            <c:strRef>
              <c:f>RawResults!$K$2</c:f>
              <c:strCache>
                <c:ptCount val="1"/>
                <c:pt idx="0">
                  <c:v>Orange</c:v>
                </c:pt>
              </c:strCache>
            </c:strRef>
          </c:tx>
          <c:spPr>
            <a:solidFill>
              <a:schemeClr val="accent2"/>
            </a:solidFill>
            <a:ln>
              <a:noFill/>
            </a:ln>
            <a:effectLst/>
          </c:spPr>
          <c:invertIfNegative val="0"/>
          <c:val>
            <c:numRef>
              <c:f>RawResults!$K$8</c:f>
              <c:numCache>
                <c:formatCode>0%</c:formatCode>
                <c:ptCount val="1"/>
                <c:pt idx="0">
                  <c:v>0</c:v>
                </c:pt>
              </c:numCache>
            </c:numRef>
          </c:val>
          <c:extLst>
            <c:ext xmlns:c16="http://schemas.microsoft.com/office/drawing/2014/chart" uri="{C3380CC4-5D6E-409C-BE32-E72D297353CC}">
              <c16:uniqueId val="{00000001-283D-D142-875B-42B33449EF1A}"/>
            </c:ext>
          </c:extLst>
        </c:ser>
        <c:ser>
          <c:idx val="3"/>
          <c:order val="2"/>
          <c:tx>
            <c:strRef>
              <c:f>RawResults!$L$2</c:f>
              <c:strCache>
                <c:ptCount val="1"/>
                <c:pt idx="0">
                  <c:v>Yellow</c:v>
                </c:pt>
              </c:strCache>
            </c:strRef>
          </c:tx>
          <c:spPr>
            <a:solidFill>
              <a:schemeClr val="accent4"/>
            </a:solidFill>
            <a:ln>
              <a:noFill/>
            </a:ln>
            <a:effectLst/>
          </c:spPr>
          <c:invertIfNegative val="0"/>
          <c:val>
            <c:numRef>
              <c:f>RawResults!$L$8</c:f>
              <c:numCache>
                <c:formatCode>0%</c:formatCode>
                <c:ptCount val="1"/>
                <c:pt idx="0">
                  <c:v>0</c:v>
                </c:pt>
              </c:numCache>
            </c:numRef>
          </c:val>
          <c:extLst>
            <c:ext xmlns:c16="http://schemas.microsoft.com/office/drawing/2014/chart" uri="{C3380CC4-5D6E-409C-BE32-E72D297353CC}">
              <c16:uniqueId val="{00000002-283D-D142-875B-42B33449EF1A}"/>
            </c:ext>
          </c:extLst>
        </c:ser>
        <c:ser>
          <c:idx val="4"/>
          <c:order val="3"/>
          <c:tx>
            <c:strRef>
              <c:f>RawResults!$M$2</c:f>
              <c:strCache>
                <c:ptCount val="1"/>
                <c:pt idx="0">
                  <c:v>Green</c:v>
                </c:pt>
              </c:strCache>
            </c:strRef>
          </c:tx>
          <c:spPr>
            <a:solidFill>
              <a:schemeClr val="accent6"/>
            </a:solidFill>
            <a:ln>
              <a:noFill/>
            </a:ln>
            <a:effectLst/>
          </c:spPr>
          <c:invertIfNegative val="0"/>
          <c:val>
            <c:numRef>
              <c:f>RawResults!$M$8</c:f>
              <c:numCache>
                <c:formatCode>0%</c:formatCode>
                <c:ptCount val="1"/>
                <c:pt idx="0">
                  <c:v>0</c:v>
                </c:pt>
              </c:numCache>
            </c:numRef>
          </c:val>
          <c:extLst>
            <c:ext xmlns:c16="http://schemas.microsoft.com/office/drawing/2014/chart" uri="{C3380CC4-5D6E-409C-BE32-E72D297353CC}">
              <c16:uniqueId val="{00000003-283D-D142-875B-42B33449EF1A}"/>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RawResults!$N$8</c:f>
              <c:numCache>
                <c:formatCode>0%</c:formatCode>
                <c:ptCount val="1"/>
                <c:pt idx="0">
                  <c:v>1</c:v>
                </c:pt>
              </c:numCache>
            </c:numRef>
          </c:val>
          <c:extLst>
            <c:ext xmlns:c16="http://schemas.microsoft.com/office/drawing/2014/chart" uri="{C3380CC4-5D6E-409C-BE32-E72D297353CC}">
              <c16:uniqueId val="{00000004-283D-D142-875B-42B33449EF1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RawResults!$J$21</c:f>
              <c:numCache>
                <c:formatCode>0%</c:formatCode>
                <c:ptCount val="1"/>
                <c:pt idx="0">
                  <c:v>0</c:v>
                </c:pt>
              </c:numCache>
            </c:numRef>
          </c:val>
          <c:extLst>
            <c:ext xmlns:c16="http://schemas.microsoft.com/office/drawing/2014/chart" uri="{C3380CC4-5D6E-409C-BE32-E72D297353CC}">
              <c16:uniqueId val="{00000000-4C7D-5240-A2C2-9BE0552947A4}"/>
            </c:ext>
          </c:extLst>
        </c:ser>
        <c:ser>
          <c:idx val="2"/>
          <c:order val="1"/>
          <c:tx>
            <c:strRef>
              <c:f>RawResults!$K$2</c:f>
              <c:strCache>
                <c:ptCount val="1"/>
                <c:pt idx="0">
                  <c:v>Orange</c:v>
                </c:pt>
              </c:strCache>
            </c:strRef>
          </c:tx>
          <c:spPr>
            <a:solidFill>
              <a:schemeClr val="accent2"/>
            </a:solidFill>
            <a:ln>
              <a:noFill/>
            </a:ln>
            <a:effectLst/>
          </c:spPr>
          <c:invertIfNegative val="0"/>
          <c:val>
            <c:numRef>
              <c:f>RawResults!$K$21</c:f>
              <c:numCache>
                <c:formatCode>0%</c:formatCode>
                <c:ptCount val="1"/>
                <c:pt idx="0">
                  <c:v>0</c:v>
                </c:pt>
              </c:numCache>
            </c:numRef>
          </c:val>
          <c:extLst>
            <c:ext xmlns:c16="http://schemas.microsoft.com/office/drawing/2014/chart" uri="{C3380CC4-5D6E-409C-BE32-E72D297353CC}">
              <c16:uniqueId val="{00000001-4C7D-5240-A2C2-9BE0552947A4}"/>
            </c:ext>
          </c:extLst>
        </c:ser>
        <c:ser>
          <c:idx val="3"/>
          <c:order val="2"/>
          <c:tx>
            <c:strRef>
              <c:f>RawResults!$L$2</c:f>
              <c:strCache>
                <c:ptCount val="1"/>
                <c:pt idx="0">
                  <c:v>Yellow</c:v>
                </c:pt>
              </c:strCache>
            </c:strRef>
          </c:tx>
          <c:spPr>
            <a:solidFill>
              <a:schemeClr val="accent4"/>
            </a:solidFill>
            <a:ln>
              <a:noFill/>
            </a:ln>
            <a:effectLst/>
          </c:spPr>
          <c:invertIfNegative val="0"/>
          <c:val>
            <c:numRef>
              <c:f>RawResults!$L$21</c:f>
              <c:numCache>
                <c:formatCode>0%</c:formatCode>
                <c:ptCount val="1"/>
                <c:pt idx="0">
                  <c:v>0</c:v>
                </c:pt>
              </c:numCache>
            </c:numRef>
          </c:val>
          <c:extLst>
            <c:ext xmlns:c16="http://schemas.microsoft.com/office/drawing/2014/chart" uri="{C3380CC4-5D6E-409C-BE32-E72D297353CC}">
              <c16:uniqueId val="{00000002-4C7D-5240-A2C2-9BE0552947A4}"/>
            </c:ext>
          </c:extLst>
        </c:ser>
        <c:ser>
          <c:idx val="4"/>
          <c:order val="3"/>
          <c:tx>
            <c:strRef>
              <c:f>RawResults!$M$2</c:f>
              <c:strCache>
                <c:ptCount val="1"/>
                <c:pt idx="0">
                  <c:v>Green</c:v>
                </c:pt>
              </c:strCache>
            </c:strRef>
          </c:tx>
          <c:spPr>
            <a:solidFill>
              <a:schemeClr val="accent6"/>
            </a:solidFill>
            <a:ln>
              <a:noFill/>
            </a:ln>
            <a:effectLst/>
          </c:spPr>
          <c:invertIfNegative val="0"/>
          <c:val>
            <c:numRef>
              <c:f>RawResults!$M$21</c:f>
              <c:numCache>
                <c:formatCode>0%</c:formatCode>
                <c:ptCount val="1"/>
                <c:pt idx="0">
                  <c:v>0</c:v>
                </c:pt>
              </c:numCache>
            </c:numRef>
          </c:val>
          <c:extLst>
            <c:ext xmlns:c16="http://schemas.microsoft.com/office/drawing/2014/chart" uri="{C3380CC4-5D6E-409C-BE32-E72D297353CC}">
              <c16:uniqueId val="{00000003-4C7D-5240-A2C2-9BE0552947A4}"/>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4C7D-5240-A2C2-9BE0552947A4}"/>
              </c:ext>
            </c:extLst>
          </c:dPt>
          <c:val>
            <c:numRef>
              <c:f>RawResults!$N$21</c:f>
              <c:numCache>
                <c:formatCode>0%</c:formatCode>
                <c:ptCount val="1"/>
                <c:pt idx="0">
                  <c:v>1</c:v>
                </c:pt>
              </c:numCache>
            </c:numRef>
          </c:val>
          <c:extLst>
            <c:ext xmlns:c16="http://schemas.microsoft.com/office/drawing/2014/chart" uri="{C3380CC4-5D6E-409C-BE32-E72D297353CC}">
              <c16:uniqueId val="{00000006-4C7D-5240-A2C2-9BE0552947A4}"/>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RawResults!$J$24</c:f>
              <c:numCache>
                <c:formatCode>0%</c:formatCode>
                <c:ptCount val="1"/>
                <c:pt idx="0">
                  <c:v>0</c:v>
                </c:pt>
              </c:numCache>
            </c:numRef>
          </c:val>
          <c:extLst>
            <c:ext xmlns:c16="http://schemas.microsoft.com/office/drawing/2014/chart" uri="{C3380CC4-5D6E-409C-BE32-E72D297353CC}">
              <c16:uniqueId val="{00000000-1D85-5D49-855A-AACD191C74C5}"/>
            </c:ext>
          </c:extLst>
        </c:ser>
        <c:ser>
          <c:idx val="2"/>
          <c:order val="1"/>
          <c:tx>
            <c:strRef>
              <c:f>RawResults!$K$2</c:f>
              <c:strCache>
                <c:ptCount val="1"/>
                <c:pt idx="0">
                  <c:v>Orange</c:v>
                </c:pt>
              </c:strCache>
            </c:strRef>
          </c:tx>
          <c:spPr>
            <a:solidFill>
              <a:schemeClr val="accent2"/>
            </a:solidFill>
            <a:ln>
              <a:noFill/>
            </a:ln>
            <a:effectLst/>
          </c:spPr>
          <c:invertIfNegative val="0"/>
          <c:val>
            <c:numRef>
              <c:f>RawResults!$K$24</c:f>
              <c:numCache>
                <c:formatCode>0%</c:formatCode>
                <c:ptCount val="1"/>
                <c:pt idx="0">
                  <c:v>0</c:v>
                </c:pt>
              </c:numCache>
            </c:numRef>
          </c:val>
          <c:extLst>
            <c:ext xmlns:c16="http://schemas.microsoft.com/office/drawing/2014/chart" uri="{C3380CC4-5D6E-409C-BE32-E72D297353CC}">
              <c16:uniqueId val="{00000001-1D85-5D49-855A-AACD191C74C5}"/>
            </c:ext>
          </c:extLst>
        </c:ser>
        <c:ser>
          <c:idx val="3"/>
          <c:order val="2"/>
          <c:tx>
            <c:strRef>
              <c:f>RawResults!$L$2</c:f>
              <c:strCache>
                <c:ptCount val="1"/>
                <c:pt idx="0">
                  <c:v>Yellow</c:v>
                </c:pt>
              </c:strCache>
            </c:strRef>
          </c:tx>
          <c:spPr>
            <a:solidFill>
              <a:schemeClr val="accent4"/>
            </a:solidFill>
            <a:ln>
              <a:noFill/>
            </a:ln>
            <a:effectLst/>
          </c:spPr>
          <c:invertIfNegative val="0"/>
          <c:val>
            <c:numRef>
              <c:f>RawResults!$L$24</c:f>
              <c:numCache>
                <c:formatCode>0%</c:formatCode>
                <c:ptCount val="1"/>
                <c:pt idx="0">
                  <c:v>0</c:v>
                </c:pt>
              </c:numCache>
            </c:numRef>
          </c:val>
          <c:extLst>
            <c:ext xmlns:c16="http://schemas.microsoft.com/office/drawing/2014/chart" uri="{C3380CC4-5D6E-409C-BE32-E72D297353CC}">
              <c16:uniqueId val="{00000002-1D85-5D49-855A-AACD191C74C5}"/>
            </c:ext>
          </c:extLst>
        </c:ser>
        <c:ser>
          <c:idx val="4"/>
          <c:order val="3"/>
          <c:tx>
            <c:strRef>
              <c:f>RawResults!$M$2</c:f>
              <c:strCache>
                <c:ptCount val="1"/>
                <c:pt idx="0">
                  <c:v>Green</c:v>
                </c:pt>
              </c:strCache>
            </c:strRef>
          </c:tx>
          <c:spPr>
            <a:solidFill>
              <a:schemeClr val="accent6"/>
            </a:solidFill>
            <a:ln>
              <a:noFill/>
            </a:ln>
            <a:effectLst/>
          </c:spPr>
          <c:invertIfNegative val="0"/>
          <c:val>
            <c:numRef>
              <c:f>RawResults!$M$24</c:f>
              <c:numCache>
                <c:formatCode>0%</c:formatCode>
                <c:ptCount val="1"/>
                <c:pt idx="0">
                  <c:v>0</c:v>
                </c:pt>
              </c:numCache>
            </c:numRef>
          </c:val>
          <c:extLst>
            <c:ext xmlns:c16="http://schemas.microsoft.com/office/drawing/2014/chart" uri="{C3380CC4-5D6E-409C-BE32-E72D297353CC}">
              <c16:uniqueId val="{00000003-1D85-5D49-855A-AACD191C74C5}"/>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RawResults!$N$24</c:f>
              <c:numCache>
                <c:formatCode>0%</c:formatCode>
                <c:ptCount val="1"/>
                <c:pt idx="0">
                  <c:v>1</c:v>
                </c:pt>
              </c:numCache>
            </c:numRef>
          </c:val>
          <c:extLst>
            <c:ext xmlns:c16="http://schemas.microsoft.com/office/drawing/2014/chart" uri="{C3380CC4-5D6E-409C-BE32-E72D297353CC}">
              <c16:uniqueId val="{00000004-1D85-5D49-855A-AACD191C74C5}"/>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RawResults!$J$26</c:f>
              <c:numCache>
                <c:formatCode>0%</c:formatCode>
                <c:ptCount val="1"/>
                <c:pt idx="0">
                  <c:v>0</c:v>
                </c:pt>
              </c:numCache>
            </c:numRef>
          </c:val>
          <c:extLst>
            <c:ext xmlns:c16="http://schemas.microsoft.com/office/drawing/2014/chart" uri="{C3380CC4-5D6E-409C-BE32-E72D297353CC}">
              <c16:uniqueId val="{00000000-B461-9448-A497-D3936FA72857}"/>
            </c:ext>
          </c:extLst>
        </c:ser>
        <c:ser>
          <c:idx val="2"/>
          <c:order val="1"/>
          <c:tx>
            <c:strRef>
              <c:f>RawResults!$K$2</c:f>
              <c:strCache>
                <c:ptCount val="1"/>
                <c:pt idx="0">
                  <c:v>Orange</c:v>
                </c:pt>
              </c:strCache>
            </c:strRef>
          </c:tx>
          <c:spPr>
            <a:solidFill>
              <a:schemeClr val="accent2"/>
            </a:solidFill>
            <a:ln>
              <a:noFill/>
            </a:ln>
            <a:effectLst/>
          </c:spPr>
          <c:invertIfNegative val="0"/>
          <c:val>
            <c:numRef>
              <c:f>RawResults!$K$26</c:f>
              <c:numCache>
                <c:formatCode>0%</c:formatCode>
                <c:ptCount val="1"/>
                <c:pt idx="0">
                  <c:v>0</c:v>
                </c:pt>
              </c:numCache>
            </c:numRef>
          </c:val>
          <c:extLst>
            <c:ext xmlns:c16="http://schemas.microsoft.com/office/drawing/2014/chart" uri="{C3380CC4-5D6E-409C-BE32-E72D297353CC}">
              <c16:uniqueId val="{00000001-B461-9448-A497-D3936FA72857}"/>
            </c:ext>
          </c:extLst>
        </c:ser>
        <c:ser>
          <c:idx val="3"/>
          <c:order val="2"/>
          <c:tx>
            <c:strRef>
              <c:f>RawResults!$L$2</c:f>
              <c:strCache>
                <c:ptCount val="1"/>
                <c:pt idx="0">
                  <c:v>Yellow</c:v>
                </c:pt>
              </c:strCache>
            </c:strRef>
          </c:tx>
          <c:spPr>
            <a:solidFill>
              <a:schemeClr val="accent4"/>
            </a:solidFill>
            <a:ln>
              <a:noFill/>
            </a:ln>
            <a:effectLst/>
          </c:spPr>
          <c:invertIfNegative val="0"/>
          <c:val>
            <c:numRef>
              <c:f>RawResults!$L$26</c:f>
              <c:numCache>
                <c:formatCode>0%</c:formatCode>
                <c:ptCount val="1"/>
                <c:pt idx="0">
                  <c:v>0</c:v>
                </c:pt>
              </c:numCache>
            </c:numRef>
          </c:val>
          <c:extLst>
            <c:ext xmlns:c16="http://schemas.microsoft.com/office/drawing/2014/chart" uri="{C3380CC4-5D6E-409C-BE32-E72D297353CC}">
              <c16:uniqueId val="{00000002-B461-9448-A497-D3936FA72857}"/>
            </c:ext>
          </c:extLst>
        </c:ser>
        <c:ser>
          <c:idx val="4"/>
          <c:order val="3"/>
          <c:tx>
            <c:strRef>
              <c:f>RawResults!$M$2</c:f>
              <c:strCache>
                <c:ptCount val="1"/>
                <c:pt idx="0">
                  <c:v>Green</c:v>
                </c:pt>
              </c:strCache>
            </c:strRef>
          </c:tx>
          <c:spPr>
            <a:solidFill>
              <a:schemeClr val="accent6"/>
            </a:solidFill>
            <a:ln>
              <a:noFill/>
            </a:ln>
            <a:effectLst/>
          </c:spPr>
          <c:invertIfNegative val="0"/>
          <c:val>
            <c:numRef>
              <c:f>RawResults!$M$26</c:f>
              <c:numCache>
                <c:formatCode>0%</c:formatCode>
                <c:ptCount val="1"/>
                <c:pt idx="0">
                  <c:v>0</c:v>
                </c:pt>
              </c:numCache>
            </c:numRef>
          </c:val>
          <c:extLst>
            <c:ext xmlns:c16="http://schemas.microsoft.com/office/drawing/2014/chart" uri="{C3380CC4-5D6E-409C-BE32-E72D297353CC}">
              <c16:uniqueId val="{00000003-B461-9448-A497-D3936FA72857}"/>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RawResults!$N$26</c:f>
              <c:numCache>
                <c:formatCode>0%</c:formatCode>
                <c:ptCount val="1"/>
                <c:pt idx="0">
                  <c:v>1</c:v>
                </c:pt>
              </c:numCache>
            </c:numRef>
          </c:val>
          <c:extLst>
            <c:ext xmlns:c16="http://schemas.microsoft.com/office/drawing/2014/chart" uri="{C3380CC4-5D6E-409C-BE32-E72D297353CC}">
              <c16:uniqueId val="{00000004-B461-9448-A497-D3936FA72857}"/>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RawResults!$J$27</c:f>
              <c:numCache>
                <c:formatCode>0%</c:formatCode>
                <c:ptCount val="1"/>
                <c:pt idx="0">
                  <c:v>0</c:v>
                </c:pt>
              </c:numCache>
            </c:numRef>
          </c:val>
          <c:extLst>
            <c:ext xmlns:c16="http://schemas.microsoft.com/office/drawing/2014/chart" uri="{C3380CC4-5D6E-409C-BE32-E72D297353CC}">
              <c16:uniqueId val="{00000000-DFCB-9A49-8FAC-110847C9DF83}"/>
            </c:ext>
          </c:extLst>
        </c:ser>
        <c:ser>
          <c:idx val="2"/>
          <c:order val="1"/>
          <c:tx>
            <c:strRef>
              <c:f>RawResults!$K$2</c:f>
              <c:strCache>
                <c:ptCount val="1"/>
                <c:pt idx="0">
                  <c:v>Orange</c:v>
                </c:pt>
              </c:strCache>
            </c:strRef>
          </c:tx>
          <c:spPr>
            <a:solidFill>
              <a:schemeClr val="accent2"/>
            </a:solidFill>
            <a:ln>
              <a:noFill/>
            </a:ln>
            <a:effectLst/>
          </c:spPr>
          <c:invertIfNegative val="0"/>
          <c:val>
            <c:numRef>
              <c:f>RawResults!$K$27</c:f>
              <c:numCache>
                <c:formatCode>0%</c:formatCode>
                <c:ptCount val="1"/>
                <c:pt idx="0">
                  <c:v>0</c:v>
                </c:pt>
              </c:numCache>
            </c:numRef>
          </c:val>
          <c:extLst>
            <c:ext xmlns:c16="http://schemas.microsoft.com/office/drawing/2014/chart" uri="{C3380CC4-5D6E-409C-BE32-E72D297353CC}">
              <c16:uniqueId val="{00000001-DFCB-9A49-8FAC-110847C9DF83}"/>
            </c:ext>
          </c:extLst>
        </c:ser>
        <c:ser>
          <c:idx val="3"/>
          <c:order val="2"/>
          <c:tx>
            <c:strRef>
              <c:f>RawResults!$L$2</c:f>
              <c:strCache>
                <c:ptCount val="1"/>
                <c:pt idx="0">
                  <c:v>Yellow</c:v>
                </c:pt>
              </c:strCache>
            </c:strRef>
          </c:tx>
          <c:spPr>
            <a:solidFill>
              <a:schemeClr val="accent4"/>
            </a:solidFill>
            <a:ln>
              <a:noFill/>
            </a:ln>
            <a:effectLst/>
          </c:spPr>
          <c:invertIfNegative val="0"/>
          <c:val>
            <c:numRef>
              <c:f>RawResults!$L$27</c:f>
              <c:numCache>
                <c:formatCode>0%</c:formatCode>
                <c:ptCount val="1"/>
                <c:pt idx="0">
                  <c:v>0</c:v>
                </c:pt>
              </c:numCache>
            </c:numRef>
          </c:val>
          <c:extLst>
            <c:ext xmlns:c16="http://schemas.microsoft.com/office/drawing/2014/chart" uri="{C3380CC4-5D6E-409C-BE32-E72D297353CC}">
              <c16:uniqueId val="{00000002-DFCB-9A49-8FAC-110847C9DF83}"/>
            </c:ext>
          </c:extLst>
        </c:ser>
        <c:ser>
          <c:idx val="4"/>
          <c:order val="3"/>
          <c:tx>
            <c:strRef>
              <c:f>RawResults!$M$2</c:f>
              <c:strCache>
                <c:ptCount val="1"/>
                <c:pt idx="0">
                  <c:v>Green</c:v>
                </c:pt>
              </c:strCache>
            </c:strRef>
          </c:tx>
          <c:spPr>
            <a:solidFill>
              <a:schemeClr val="accent6"/>
            </a:solidFill>
            <a:ln>
              <a:noFill/>
            </a:ln>
            <a:effectLst/>
          </c:spPr>
          <c:invertIfNegative val="0"/>
          <c:val>
            <c:numRef>
              <c:f>RawResults!$M$27</c:f>
              <c:numCache>
                <c:formatCode>0%</c:formatCode>
                <c:ptCount val="1"/>
                <c:pt idx="0">
                  <c:v>0</c:v>
                </c:pt>
              </c:numCache>
            </c:numRef>
          </c:val>
          <c:extLst>
            <c:ext xmlns:c16="http://schemas.microsoft.com/office/drawing/2014/chart" uri="{C3380CC4-5D6E-409C-BE32-E72D297353CC}">
              <c16:uniqueId val="{00000003-DFCB-9A49-8FAC-110847C9DF83}"/>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DFCB-9A49-8FAC-110847C9DF83}"/>
              </c:ext>
            </c:extLst>
          </c:dPt>
          <c:val>
            <c:numRef>
              <c:f>RawResults!$N$27</c:f>
              <c:numCache>
                <c:formatCode>0%</c:formatCode>
                <c:ptCount val="1"/>
                <c:pt idx="0">
                  <c:v>1</c:v>
                </c:pt>
              </c:numCache>
            </c:numRef>
          </c:val>
          <c:extLst>
            <c:ext xmlns:c16="http://schemas.microsoft.com/office/drawing/2014/chart" uri="{C3380CC4-5D6E-409C-BE32-E72D297353CC}">
              <c16:uniqueId val="{00000006-DFCB-9A49-8FAC-110847C9DF8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RawResults!$J$29</c:f>
              <c:numCache>
                <c:formatCode>0%</c:formatCode>
                <c:ptCount val="1"/>
                <c:pt idx="0">
                  <c:v>0</c:v>
                </c:pt>
              </c:numCache>
            </c:numRef>
          </c:val>
          <c:extLst>
            <c:ext xmlns:c16="http://schemas.microsoft.com/office/drawing/2014/chart" uri="{C3380CC4-5D6E-409C-BE32-E72D297353CC}">
              <c16:uniqueId val="{00000000-1DEA-464F-B328-28D7C8F7799F}"/>
            </c:ext>
          </c:extLst>
        </c:ser>
        <c:ser>
          <c:idx val="2"/>
          <c:order val="1"/>
          <c:tx>
            <c:strRef>
              <c:f>RawResults!$K$2</c:f>
              <c:strCache>
                <c:ptCount val="1"/>
                <c:pt idx="0">
                  <c:v>Orange</c:v>
                </c:pt>
              </c:strCache>
            </c:strRef>
          </c:tx>
          <c:spPr>
            <a:solidFill>
              <a:schemeClr val="accent2"/>
            </a:solidFill>
            <a:ln>
              <a:noFill/>
            </a:ln>
            <a:effectLst/>
          </c:spPr>
          <c:invertIfNegative val="0"/>
          <c:val>
            <c:numRef>
              <c:f>RawResults!$K$29</c:f>
              <c:numCache>
                <c:formatCode>0%</c:formatCode>
                <c:ptCount val="1"/>
                <c:pt idx="0">
                  <c:v>0</c:v>
                </c:pt>
              </c:numCache>
            </c:numRef>
          </c:val>
          <c:extLst>
            <c:ext xmlns:c16="http://schemas.microsoft.com/office/drawing/2014/chart" uri="{C3380CC4-5D6E-409C-BE32-E72D297353CC}">
              <c16:uniqueId val="{00000001-1DEA-464F-B328-28D7C8F7799F}"/>
            </c:ext>
          </c:extLst>
        </c:ser>
        <c:ser>
          <c:idx val="3"/>
          <c:order val="2"/>
          <c:tx>
            <c:strRef>
              <c:f>RawResults!$L$2</c:f>
              <c:strCache>
                <c:ptCount val="1"/>
                <c:pt idx="0">
                  <c:v>Yellow</c:v>
                </c:pt>
              </c:strCache>
            </c:strRef>
          </c:tx>
          <c:spPr>
            <a:solidFill>
              <a:schemeClr val="accent4"/>
            </a:solidFill>
            <a:ln>
              <a:noFill/>
            </a:ln>
            <a:effectLst/>
          </c:spPr>
          <c:invertIfNegative val="0"/>
          <c:val>
            <c:numRef>
              <c:f>RawResults!$L$29</c:f>
              <c:numCache>
                <c:formatCode>0%</c:formatCode>
                <c:ptCount val="1"/>
                <c:pt idx="0">
                  <c:v>0</c:v>
                </c:pt>
              </c:numCache>
            </c:numRef>
          </c:val>
          <c:extLst>
            <c:ext xmlns:c16="http://schemas.microsoft.com/office/drawing/2014/chart" uri="{C3380CC4-5D6E-409C-BE32-E72D297353CC}">
              <c16:uniqueId val="{00000002-1DEA-464F-B328-28D7C8F7799F}"/>
            </c:ext>
          </c:extLst>
        </c:ser>
        <c:ser>
          <c:idx val="4"/>
          <c:order val="3"/>
          <c:tx>
            <c:strRef>
              <c:f>RawResults!$M$2</c:f>
              <c:strCache>
                <c:ptCount val="1"/>
                <c:pt idx="0">
                  <c:v>Green</c:v>
                </c:pt>
              </c:strCache>
            </c:strRef>
          </c:tx>
          <c:spPr>
            <a:solidFill>
              <a:schemeClr val="accent6"/>
            </a:solidFill>
            <a:ln>
              <a:noFill/>
            </a:ln>
            <a:effectLst/>
          </c:spPr>
          <c:invertIfNegative val="0"/>
          <c:val>
            <c:numRef>
              <c:f>RawResults!$M$29</c:f>
              <c:numCache>
                <c:formatCode>0%</c:formatCode>
                <c:ptCount val="1"/>
                <c:pt idx="0">
                  <c:v>0</c:v>
                </c:pt>
              </c:numCache>
            </c:numRef>
          </c:val>
          <c:extLst>
            <c:ext xmlns:c16="http://schemas.microsoft.com/office/drawing/2014/chart" uri="{C3380CC4-5D6E-409C-BE32-E72D297353CC}">
              <c16:uniqueId val="{00000003-1DEA-464F-B328-28D7C8F7799F}"/>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1DEA-464F-B328-28D7C8F7799F}"/>
              </c:ext>
            </c:extLst>
          </c:dPt>
          <c:val>
            <c:numRef>
              <c:f>RawResults!$N$29</c:f>
              <c:numCache>
                <c:formatCode>0%</c:formatCode>
                <c:ptCount val="1"/>
                <c:pt idx="0">
                  <c:v>1</c:v>
                </c:pt>
              </c:numCache>
            </c:numRef>
          </c:val>
          <c:extLst>
            <c:ext xmlns:c16="http://schemas.microsoft.com/office/drawing/2014/chart" uri="{C3380CC4-5D6E-409C-BE32-E72D297353CC}">
              <c16:uniqueId val="{00000006-1DEA-464F-B328-28D7C8F7799F}"/>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RawResults!$J$32</c:f>
              <c:numCache>
                <c:formatCode>0%</c:formatCode>
                <c:ptCount val="1"/>
                <c:pt idx="0">
                  <c:v>0</c:v>
                </c:pt>
              </c:numCache>
            </c:numRef>
          </c:val>
          <c:extLst>
            <c:ext xmlns:c16="http://schemas.microsoft.com/office/drawing/2014/chart" uri="{C3380CC4-5D6E-409C-BE32-E72D297353CC}">
              <c16:uniqueId val="{00000000-E59D-3640-AB06-BD238B515F6A}"/>
            </c:ext>
          </c:extLst>
        </c:ser>
        <c:ser>
          <c:idx val="2"/>
          <c:order val="1"/>
          <c:tx>
            <c:strRef>
              <c:f>RawResults!$K$2</c:f>
              <c:strCache>
                <c:ptCount val="1"/>
                <c:pt idx="0">
                  <c:v>Orange</c:v>
                </c:pt>
              </c:strCache>
            </c:strRef>
          </c:tx>
          <c:spPr>
            <a:solidFill>
              <a:schemeClr val="accent2"/>
            </a:solidFill>
            <a:ln>
              <a:noFill/>
            </a:ln>
            <a:effectLst/>
          </c:spPr>
          <c:invertIfNegative val="0"/>
          <c:val>
            <c:numRef>
              <c:f>RawResults!$K$32</c:f>
              <c:numCache>
                <c:formatCode>0%</c:formatCode>
                <c:ptCount val="1"/>
                <c:pt idx="0">
                  <c:v>0</c:v>
                </c:pt>
              </c:numCache>
            </c:numRef>
          </c:val>
          <c:extLst>
            <c:ext xmlns:c16="http://schemas.microsoft.com/office/drawing/2014/chart" uri="{C3380CC4-5D6E-409C-BE32-E72D297353CC}">
              <c16:uniqueId val="{00000001-E59D-3640-AB06-BD238B515F6A}"/>
            </c:ext>
          </c:extLst>
        </c:ser>
        <c:ser>
          <c:idx val="3"/>
          <c:order val="2"/>
          <c:tx>
            <c:strRef>
              <c:f>RawResults!$L$2</c:f>
              <c:strCache>
                <c:ptCount val="1"/>
                <c:pt idx="0">
                  <c:v>Yellow</c:v>
                </c:pt>
              </c:strCache>
            </c:strRef>
          </c:tx>
          <c:spPr>
            <a:solidFill>
              <a:schemeClr val="accent4"/>
            </a:solidFill>
            <a:ln>
              <a:noFill/>
            </a:ln>
            <a:effectLst/>
          </c:spPr>
          <c:invertIfNegative val="0"/>
          <c:val>
            <c:numRef>
              <c:f>RawResults!$L$32</c:f>
              <c:numCache>
                <c:formatCode>0%</c:formatCode>
                <c:ptCount val="1"/>
                <c:pt idx="0">
                  <c:v>0</c:v>
                </c:pt>
              </c:numCache>
            </c:numRef>
          </c:val>
          <c:extLst>
            <c:ext xmlns:c16="http://schemas.microsoft.com/office/drawing/2014/chart" uri="{C3380CC4-5D6E-409C-BE32-E72D297353CC}">
              <c16:uniqueId val="{00000002-E59D-3640-AB06-BD238B515F6A}"/>
            </c:ext>
          </c:extLst>
        </c:ser>
        <c:ser>
          <c:idx val="4"/>
          <c:order val="3"/>
          <c:tx>
            <c:strRef>
              <c:f>RawResults!$M$2</c:f>
              <c:strCache>
                <c:ptCount val="1"/>
                <c:pt idx="0">
                  <c:v>Green</c:v>
                </c:pt>
              </c:strCache>
            </c:strRef>
          </c:tx>
          <c:spPr>
            <a:solidFill>
              <a:schemeClr val="accent6"/>
            </a:solidFill>
            <a:ln>
              <a:noFill/>
            </a:ln>
            <a:effectLst/>
          </c:spPr>
          <c:invertIfNegative val="0"/>
          <c:val>
            <c:numRef>
              <c:f>RawResults!$M$32</c:f>
              <c:numCache>
                <c:formatCode>0%</c:formatCode>
                <c:ptCount val="1"/>
                <c:pt idx="0">
                  <c:v>0</c:v>
                </c:pt>
              </c:numCache>
            </c:numRef>
          </c:val>
          <c:extLst>
            <c:ext xmlns:c16="http://schemas.microsoft.com/office/drawing/2014/chart" uri="{C3380CC4-5D6E-409C-BE32-E72D297353CC}">
              <c16:uniqueId val="{00000003-E59D-3640-AB06-BD238B515F6A}"/>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E59D-3640-AB06-BD238B515F6A}"/>
              </c:ext>
            </c:extLst>
          </c:dPt>
          <c:val>
            <c:numRef>
              <c:f>RawResults!$N$32</c:f>
              <c:numCache>
                <c:formatCode>0%</c:formatCode>
                <c:ptCount val="1"/>
                <c:pt idx="0">
                  <c:v>1</c:v>
                </c:pt>
              </c:numCache>
            </c:numRef>
          </c:val>
          <c:extLst>
            <c:ext xmlns:c16="http://schemas.microsoft.com/office/drawing/2014/chart" uri="{C3380CC4-5D6E-409C-BE32-E72D297353CC}">
              <c16:uniqueId val="{00000006-E59D-3640-AB06-BD238B515F6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RawResults!$J$35</c:f>
              <c:numCache>
                <c:formatCode>0%</c:formatCode>
                <c:ptCount val="1"/>
                <c:pt idx="0">
                  <c:v>0</c:v>
                </c:pt>
              </c:numCache>
            </c:numRef>
          </c:val>
          <c:extLst>
            <c:ext xmlns:c16="http://schemas.microsoft.com/office/drawing/2014/chart" uri="{C3380CC4-5D6E-409C-BE32-E72D297353CC}">
              <c16:uniqueId val="{00000000-29E5-AC48-B886-E8EB9698D723}"/>
            </c:ext>
          </c:extLst>
        </c:ser>
        <c:ser>
          <c:idx val="2"/>
          <c:order val="1"/>
          <c:tx>
            <c:strRef>
              <c:f>RawResults!$K$2</c:f>
              <c:strCache>
                <c:ptCount val="1"/>
                <c:pt idx="0">
                  <c:v>Orange</c:v>
                </c:pt>
              </c:strCache>
            </c:strRef>
          </c:tx>
          <c:spPr>
            <a:solidFill>
              <a:schemeClr val="accent2"/>
            </a:solidFill>
            <a:ln>
              <a:noFill/>
            </a:ln>
            <a:effectLst/>
          </c:spPr>
          <c:invertIfNegative val="0"/>
          <c:val>
            <c:numRef>
              <c:f>RawResults!$K$35</c:f>
              <c:numCache>
                <c:formatCode>0%</c:formatCode>
                <c:ptCount val="1"/>
                <c:pt idx="0">
                  <c:v>0</c:v>
                </c:pt>
              </c:numCache>
            </c:numRef>
          </c:val>
          <c:extLst>
            <c:ext xmlns:c16="http://schemas.microsoft.com/office/drawing/2014/chart" uri="{C3380CC4-5D6E-409C-BE32-E72D297353CC}">
              <c16:uniqueId val="{00000001-29E5-AC48-B886-E8EB9698D723}"/>
            </c:ext>
          </c:extLst>
        </c:ser>
        <c:ser>
          <c:idx val="3"/>
          <c:order val="2"/>
          <c:tx>
            <c:strRef>
              <c:f>RawResults!$L$2</c:f>
              <c:strCache>
                <c:ptCount val="1"/>
                <c:pt idx="0">
                  <c:v>Yellow</c:v>
                </c:pt>
              </c:strCache>
            </c:strRef>
          </c:tx>
          <c:spPr>
            <a:solidFill>
              <a:schemeClr val="accent4"/>
            </a:solidFill>
            <a:ln>
              <a:noFill/>
            </a:ln>
            <a:effectLst/>
          </c:spPr>
          <c:invertIfNegative val="0"/>
          <c:val>
            <c:numRef>
              <c:f>RawResults!$L$35</c:f>
              <c:numCache>
                <c:formatCode>0%</c:formatCode>
                <c:ptCount val="1"/>
                <c:pt idx="0">
                  <c:v>0</c:v>
                </c:pt>
              </c:numCache>
            </c:numRef>
          </c:val>
          <c:extLst>
            <c:ext xmlns:c16="http://schemas.microsoft.com/office/drawing/2014/chart" uri="{C3380CC4-5D6E-409C-BE32-E72D297353CC}">
              <c16:uniqueId val="{00000002-29E5-AC48-B886-E8EB9698D723}"/>
            </c:ext>
          </c:extLst>
        </c:ser>
        <c:ser>
          <c:idx val="4"/>
          <c:order val="3"/>
          <c:tx>
            <c:strRef>
              <c:f>RawResults!$M$2</c:f>
              <c:strCache>
                <c:ptCount val="1"/>
                <c:pt idx="0">
                  <c:v>Green</c:v>
                </c:pt>
              </c:strCache>
            </c:strRef>
          </c:tx>
          <c:spPr>
            <a:solidFill>
              <a:schemeClr val="accent6"/>
            </a:solidFill>
            <a:ln>
              <a:noFill/>
            </a:ln>
            <a:effectLst/>
          </c:spPr>
          <c:invertIfNegative val="0"/>
          <c:val>
            <c:numRef>
              <c:f>RawResults!$M$35</c:f>
              <c:numCache>
                <c:formatCode>0%</c:formatCode>
                <c:ptCount val="1"/>
                <c:pt idx="0">
                  <c:v>0</c:v>
                </c:pt>
              </c:numCache>
            </c:numRef>
          </c:val>
          <c:extLst>
            <c:ext xmlns:c16="http://schemas.microsoft.com/office/drawing/2014/chart" uri="{C3380CC4-5D6E-409C-BE32-E72D297353CC}">
              <c16:uniqueId val="{00000003-29E5-AC48-B886-E8EB9698D723}"/>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29E5-AC48-B886-E8EB9698D723}"/>
              </c:ext>
            </c:extLst>
          </c:dPt>
          <c:val>
            <c:numRef>
              <c:f>RawResults!$N$35</c:f>
              <c:numCache>
                <c:formatCode>0%</c:formatCode>
                <c:ptCount val="1"/>
                <c:pt idx="0">
                  <c:v>1</c:v>
                </c:pt>
              </c:numCache>
            </c:numRef>
          </c:val>
          <c:extLst>
            <c:ext xmlns:c16="http://schemas.microsoft.com/office/drawing/2014/chart" uri="{C3380CC4-5D6E-409C-BE32-E72D297353CC}">
              <c16:uniqueId val="{00000006-29E5-AC48-B886-E8EB9698D72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RawResults!$J$38</c:f>
              <c:numCache>
                <c:formatCode>0%</c:formatCode>
                <c:ptCount val="1"/>
                <c:pt idx="0">
                  <c:v>0</c:v>
                </c:pt>
              </c:numCache>
            </c:numRef>
          </c:val>
          <c:extLst>
            <c:ext xmlns:c16="http://schemas.microsoft.com/office/drawing/2014/chart" uri="{C3380CC4-5D6E-409C-BE32-E72D297353CC}">
              <c16:uniqueId val="{00000000-AB6A-C445-B644-09C0A14BBA3C}"/>
            </c:ext>
          </c:extLst>
        </c:ser>
        <c:ser>
          <c:idx val="2"/>
          <c:order val="1"/>
          <c:tx>
            <c:strRef>
              <c:f>RawResults!$K$2</c:f>
              <c:strCache>
                <c:ptCount val="1"/>
                <c:pt idx="0">
                  <c:v>Orange</c:v>
                </c:pt>
              </c:strCache>
            </c:strRef>
          </c:tx>
          <c:spPr>
            <a:solidFill>
              <a:schemeClr val="accent2"/>
            </a:solidFill>
            <a:ln>
              <a:noFill/>
            </a:ln>
            <a:effectLst/>
          </c:spPr>
          <c:invertIfNegative val="0"/>
          <c:val>
            <c:numRef>
              <c:f>RawResults!$K$38</c:f>
              <c:numCache>
                <c:formatCode>0%</c:formatCode>
                <c:ptCount val="1"/>
                <c:pt idx="0">
                  <c:v>0</c:v>
                </c:pt>
              </c:numCache>
            </c:numRef>
          </c:val>
          <c:extLst>
            <c:ext xmlns:c16="http://schemas.microsoft.com/office/drawing/2014/chart" uri="{C3380CC4-5D6E-409C-BE32-E72D297353CC}">
              <c16:uniqueId val="{00000001-AB6A-C445-B644-09C0A14BBA3C}"/>
            </c:ext>
          </c:extLst>
        </c:ser>
        <c:ser>
          <c:idx val="3"/>
          <c:order val="2"/>
          <c:tx>
            <c:strRef>
              <c:f>RawResults!$L$2</c:f>
              <c:strCache>
                <c:ptCount val="1"/>
                <c:pt idx="0">
                  <c:v>Yellow</c:v>
                </c:pt>
              </c:strCache>
            </c:strRef>
          </c:tx>
          <c:spPr>
            <a:solidFill>
              <a:schemeClr val="accent4"/>
            </a:solidFill>
            <a:ln>
              <a:noFill/>
            </a:ln>
            <a:effectLst/>
          </c:spPr>
          <c:invertIfNegative val="0"/>
          <c:val>
            <c:numRef>
              <c:f>RawResults!$L$38</c:f>
              <c:numCache>
                <c:formatCode>0%</c:formatCode>
                <c:ptCount val="1"/>
                <c:pt idx="0">
                  <c:v>0</c:v>
                </c:pt>
              </c:numCache>
            </c:numRef>
          </c:val>
          <c:extLst>
            <c:ext xmlns:c16="http://schemas.microsoft.com/office/drawing/2014/chart" uri="{C3380CC4-5D6E-409C-BE32-E72D297353CC}">
              <c16:uniqueId val="{00000002-AB6A-C445-B644-09C0A14BBA3C}"/>
            </c:ext>
          </c:extLst>
        </c:ser>
        <c:ser>
          <c:idx val="4"/>
          <c:order val="3"/>
          <c:tx>
            <c:strRef>
              <c:f>RawResults!$M$2</c:f>
              <c:strCache>
                <c:ptCount val="1"/>
                <c:pt idx="0">
                  <c:v>Green</c:v>
                </c:pt>
              </c:strCache>
            </c:strRef>
          </c:tx>
          <c:spPr>
            <a:solidFill>
              <a:schemeClr val="accent6"/>
            </a:solidFill>
            <a:ln>
              <a:noFill/>
            </a:ln>
            <a:effectLst/>
          </c:spPr>
          <c:invertIfNegative val="0"/>
          <c:val>
            <c:numRef>
              <c:f>RawResults!$M$38</c:f>
              <c:numCache>
                <c:formatCode>0%</c:formatCode>
                <c:ptCount val="1"/>
                <c:pt idx="0">
                  <c:v>0</c:v>
                </c:pt>
              </c:numCache>
            </c:numRef>
          </c:val>
          <c:extLst>
            <c:ext xmlns:c16="http://schemas.microsoft.com/office/drawing/2014/chart" uri="{C3380CC4-5D6E-409C-BE32-E72D297353CC}">
              <c16:uniqueId val="{00000003-AB6A-C445-B644-09C0A14BBA3C}"/>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AB6A-C445-B644-09C0A14BBA3C}"/>
              </c:ext>
            </c:extLst>
          </c:dPt>
          <c:val>
            <c:numRef>
              <c:f>RawResults!$N$38</c:f>
              <c:numCache>
                <c:formatCode>0%</c:formatCode>
                <c:ptCount val="1"/>
                <c:pt idx="0">
                  <c:v>1</c:v>
                </c:pt>
              </c:numCache>
            </c:numRef>
          </c:val>
          <c:extLst>
            <c:ext xmlns:c16="http://schemas.microsoft.com/office/drawing/2014/chart" uri="{C3380CC4-5D6E-409C-BE32-E72D297353CC}">
              <c16:uniqueId val="{00000006-AB6A-C445-B644-09C0A14BBA3C}"/>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RawResults!$J$39</c:f>
              <c:numCache>
                <c:formatCode>0%</c:formatCode>
                <c:ptCount val="1"/>
                <c:pt idx="0">
                  <c:v>0</c:v>
                </c:pt>
              </c:numCache>
            </c:numRef>
          </c:val>
          <c:extLst>
            <c:ext xmlns:c16="http://schemas.microsoft.com/office/drawing/2014/chart" uri="{C3380CC4-5D6E-409C-BE32-E72D297353CC}">
              <c16:uniqueId val="{00000000-3B18-314D-A64D-D18D5D5D47E0}"/>
            </c:ext>
          </c:extLst>
        </c:ser>
        <c:ser>
          <c:idx val="2"/>
          <c:order val="1"/>
          <c:tx>
            <c:strRef>
              <c:f>RawResults!$K$2</c:f>
              <c:strCache>
                <c:ptCount val="1"/>
                <c:pt idx="0">
                  <c:v>Orange</c:v>
                </c:pt>
              </c:strCache>
            </c:strRef>
          </c:tx>
          <c:spPr>
            <a:solidFill>
              <a:schemeClr val="accent2"/>
            </a:solidFill>
            <a:ln>
              <a:noFill/>
            </a:ln>
            <a:effectLst/>
          </c:spPr>
          <c:invertIfNegative val="0"/>
          <c:val>
            <c:numRef>
              <c:f>RawResults!$K$39</c:f>
              <c:numCache>
                <c:formatCode>0%</c:formatCode>
                <c:ptCount val="1"/>
                <c:pt idx="0">
                  <c:v>0</c:v>
                </c:pt>
              </c:numCache>
            </c:numRef>
          </c:val>
          <c:extLst>
            <c:ext xmlns:c16="http://schemas.microsoft.com/office/drawing/2014/chart" uri="{C3380CC4-5D6E-409C-BE32-E72D297353CC}">
              <c16:uniqueId val="{00000001-3B18-314D-A64D-D18D5D5D47E0}"/>
            </c:ext>
          </c:extLst>
        </c:ser>
        <c:ser>
          <c:idx val="3"/>
          <c:order val="2"/>
          <c:tx>
            <c:strRef>
              <c:f>RawResults!$L$2</c:f>
              <c:strCache>
                <c:ptCount val="1"/>
                <c:pt idx="0">
                  <c:v>Yellow</c:v>
                </c:pt>
              </c:strCache>
            </c:strRef>
          </c:tx>
          <c:spPr>
            <a:solidFill>
              <a:schemeClr val="accent4"/>
            </a:solidFill>
            <a:ln>
              <a:noFill/>
            </a:ln>
            <a:effectLst/>
          </c:spPr>
          <c:invertIfNegative val="0"/>
          <c:val>
            <c:numRef>
              <c:f>RawResults!$L$39</c:f>
              <c:numCache>
                <c:formatCode>0%</c:formatCode>
                <c:ptCount val="1"/>
                <c:pt idx="0">
                  <c:v>0</c:v>
                </c:pt>
              </c:numCache>
            </c:numRef>
          </c:val>
          <c:extLst>
            <c:ext xmlns:c16="http://schemas.microsoft.com/office/drawing/2014/chart" uri="{C3380CC4-5D6E-409C-BE32-E72D297353CC}">
              <c16:uniqueId val="{00000002-3B18-314D-A64D-D18D5D5D47E0}"/>
            </c:ext>
          </c:extLst>
        </c:ser>
        <c:ser>
          <c:idx val="4"/>
          <c:order val="3"/>
          <c:tx>
            <c:strRef>
              <c:f>RawResults!$M$2</c:f>
              <c:strCache>
                <c:ptCount val="1"/>
                <c:pt idx="0">
                  <c:v>Green</c:v>
                </c:pt>
              </c:strCache>
            </c:strRef>
          </c:tx>
          <c:spPr>
            <a:solidFill>
              <a:schemeClr val="accent6"/>
            </a:solidFill>
            <a:ln>
              <a:noFill/>
            </a:ln>
            <a:effectLst/>
          </c:spPr>
          <c:invertIfNegative val="0"/>
          <c:val>
            <c:numRef>
              <c:f>RawResults!$M$39</c:f>
              <c:numCache>
                <c:formatCode>0%</c:formatCode>
                <c:ptCount val="1"/>
                <c:pt idx="0">
                  <c:v>0</c:v>
                </c:pt>
              </c:numCache>
            </c:numRef>
          </c:val>
          <c:extLst>
            <c:ext xmlns:c16="http://schemas.microsoft.com/office/drawing/2014/chart" uri="{C3380CC4-5D6E-409C-BE32-E72D297353CC}">
              <c16:uniqueId val="{00000003-3B18-314D-A64D-D18D5D5D47E0}"/>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3B18-314D-A64D-D18D5D5D47E0}"/>
              </c:ext>
            </c:extLst>
          </c:dPt>
          <c:val>
            <c:numRef>
              <c:f>RawResults!$N$39</c:f>
              <c:numCache>
                <c:formatCode>0%</c:formatCode>
                <c:ptCount val="1"/>
                <c:pt idx="0">
                  <c:v>1</c:v>
                </c:pt>
              </c:numCache>
            </c:numRef>
          </c:val>
          <c:extLst>
            <c:ext xmlns:c16="http://schemas.microsoft.com/office/drawing/2014/chart" uri="{C3380CC4-5D6E-409C-BE32-E72D297353CC}">
              <c16:uniqueId val="{00000006-3B18-314D-A64D-D18D5D5D47E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RawResults!$J$46</c:f>
              <c:numCache>
                <c:formatCode>0%</c:formatCode>
                <c:ptCount val="1"/>
                <c:pt idx="0">
                  <c:v>0</c:v>
                </c:pt>
              </c:numCache>
            </c:numRef>
          </c:val>
          <c:extLst>
            <c:ext xmlns:c16="http://schemas.microsoft.com/office/drawing/2014/chart" uri="{C3380CC4-5D6E-409C-BE32-E72D297353CC}">
              <c16:uniqueId val="{00000000-925A-2048-A25D-9B3C9B6C2DA3}"/>
            </c:ext>
          </c:extLst>
        </c:ser>
        <c:ser>
          <c:idx val="2"/>
          <c:order val="1"/>
          <c:tx>
            <c:strRef>
              <c:f>RawResults!$K$2</c:f>
              <c:strCache>
                <c:ptCount val="1"/>
                <c:pt idx="0">
                  <c:v>Orange</c:v>
                </c:pt>
              </c:strCache>
            </c:strRef>
          </c:tx>
          <c:spPr>
            <a:solidFill>
              <a:schemeClr val="accent2"/>
            </a:solidFill>
            <a:ln>
              <a:noFill/>
            </a:ln>
            <a:effectLst/>
          </c:spPr>
          <c:invertIfNegative val="0"/>
          <c:val>
            <c:numRef>
              <c:f>RawResults!$K$46</c:f>
              <c:numCache>
                <c:formatCode>0%</c:formatCode>
                <c:ptCount val="1"/>
                <c:pt idx="0">
                  <c:v>0</c:v>
                </c:pt>
              </c:numCache>
            </c:numRef>
          </c:val>
          <c:extLst>
            <c:ext xmlns:c16="http://schemas.microsoft.com/office/drawing/2014/chart" uri="{C3380CC4-5D6E-409C-BE32-E72D297353CC}">
              <c16:uniqueId val="{00000001-925A-2048-A25D-9B3C9B6C2DA3}"/>
            </c:ext>
          </c:extLst>
        </c:ser>
        <c:ser>
          <c:idx val="3"/>
          <c:order val="2"/>
          <c:tx>
            <c:strRef>
              <c:f>RawResults!$L$2</c:f>
              <c:strCache>
                <c:ptCount val="1"/>
                <c:pt idx="0">
                  <c:v>Yellow</c:v>
                </c:pt>
              </c:strCache>
            </c:strRef>
          </c:tx>
          <c:spPr>
            <a:solidFill>
              <a:schemeClr val="accent4"/>
            </a:solidFill>
            <a:ln>
              <a:noFill/>
            </a:ln>
            <a:effectLst/>
          </c:spPr>
          <c:invertIfNegative val="0"/>
          <c:val>
            <c:numRef>
              <c:f>RawResults!$L$46</c:f>
              <c:numCache>
                <c:formatCode>0%</c:formatCode>
                <c:ptCount val="1"/>
                <c:pt idx="0">
                  <c:v>0</c:v>
                </c:pt>
              </c:numCache>
            </c:numRef>
          </c:val>
          <c:extLst>
            <c:ext xmlns:c16="http://schemas.microsoft.com/office/drawing/2014/chart" uri="{C3380CC4-5D6E-409C-BE32-E72D297353CC}">
              <c16:uniqueId val="{00000002-925A-2048-A25D-9B3C9B6C2DA3}"/>
            </c:ext>
          </c:extLst>
        </c:ser>
        <c:ser>
          <c:idx val="4"/>
          <c:order val="3"/>
          <c:tx>
            <c:strRef>
              <c:f>RawResults!$M$2</c:f>
              <c:strCache>
                <c:ptCount val="1"/>
                <c:pt idx="0">
                  <c:v>Green</c:v>
                </c:pt>
              </c:strCache>
            </c:strRef>
          </c:tx>
          <c:spPr>
            <a:solidFill>
              <a:schemeClr val="accent6"/>
            </a:solidFill>
            <a:ln>
              <a:noFill/>
            </a:ln>
            <a:effectLst/>
          </c:spPr>
          <c:invertIfNegative val="0"/>
          <c:val>
            <c:numRef>
              <c:f>RawResults!$M$46</c:f>
              <c:numCache>
                <c:formatCode>0%</c:formatCode>
                <c:ptCount val="1"/>
                <c:pt idx="0">
                  <c:v>0</c:v>
                </c:pt>
              </c:numCache>
            </c:numRef>
          </c:val>
          <c:extLst>
            <c:ext xmlns:c16="http://schemas.microsoft.com/office/drawing/2014/chart" uri="{C3380CC4-5D6E-409C-BE32-E72D297353CC}">
              <c16:uniqueId val="{00000003-925A-2048-A25D-9B3C9B6C2DA3}"/>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925A-2048-A25D-9B3C9B6C2DA3}"/>
              </c:ext>
            </c:extLst>
          </c:dPt>
          <c:val>
            <c:numRef>
              <c:f>RawResults!$N$46</c:f>
              <c:numCache>
                <c:formatCode>0%</c:formatCode>
                <c:ptCount val="1"/>
                <c:pt idx="0">
                  <c:v>1</c:v>
                </c:pt>
              </c:numCache>
            </c:numRef>
          </c:val>
          <c:extLst>
            <c:ext xmlns:c16="http://schemas.microsoft.com/office/drawing/2014/chart" uri="{C3380CC4-5D6E-409C-BE32-E72D297353CC}">
              <c16:uniqueId val="{00000006-925A-2048-A25D-9B3C9B6C2DA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RawResults!$J$12</c:f>
              <c:numCache>
                <c:formatCode>0%</c:formatCode>
                <c:ptCount val="1"/>
                <c:pt idx="0">
                  <c:v>0</c:v>
                </c:pt>
              </c:numCache>
            </c:numRef>
          </c:val>
          <c:extLst>
            <c:ext xmlns:c16="http://schemas.microsoft.com/office/drawing/2014/chart" uri="{C3380CC4-5D6E-409C-BE32-E72D297353CC}">
              <c16:uniqueId val="{00000000-786F-EA41-A6F5-C74FAF1514C7}"/>
            </c:ext>
          </c:extLst>
        </c:ser>
        <c:ser>
          <c:idx val="2"/>
          <c:order val="1"/>
          <c:tx>
            <c:strRef>
              <c:f>RawResults!$K$2</c:f>
              <c:strCache>
                <c:ptCount val="1"/>
                <c:pt idx="0">
                  <c:v>Orange</c:v>
                </c:pt>
              </c:strCache>
            </c:strRef>
          </c:tx>
          <c:spPr>
            <a:solidFill>
              <a:schemeClr val="accent2"/>
            </a:solidFill>
            <a:ln>
              <a:noFill/>
            </a:ln>
            <a:effectLst/>
          </c:spPr>
          <c:invertIfNegative val="0"/>
          <c:val>
            <c:numRef>
              <c:f>RawResults!$K$12</c:f>
              <c:numCache>
                <c:formatCode>0%</c:formatCode>
                <c:ptCount val="1"/>
                <c:pt idx="0">
                  <c:v>0</c:v>
                </c:pt>
              </c:numCache>
            </c:numRef>
          </c:val>
          <c:extLst>
            <c:ext xmlns:c16="http://schemas.microsoft.com/office/drawing/2014/chart" uri="{C3380CC4-5D6E-409C-BE32-E72D297353CC}">
              <c16:uniqueId val="{00000001-786F-EA41-A6F5-C74FAF1514C7}"/>
            </c:ext>
          </c:extLst>
        </c:ser>
        <c:ser>
          <c:idx val="3"/>
          <c:order val="2"/>
          <c:tx>
            <c:strRef>
              <c:f>RawResults!$L$2</c:f>
              <c:strCache>
                <c:ptCount val="1"/>
                <c:pt idx="0">
                  <c:v>Yellow</c:v>
                </c:pt>
              </c:strCache>
            </c:strRef>
          </c:tx>
          <c:spPr>
            <a:solidFill>
              <a:schemeClr val="accent4"/>
            </a:solidFill>
            <a:ln>
              <a:noFill/>
            </a:ln>
            <a:effectLst/>
          </c:spPr>
          <c:invertIfNegative val="0"/>
          <c:val>
            <c:numRef>
              <c:f>RawResults!$L$12</c:f>
              <c:numCache>
                <c:formatCode>0%</c:formatCode>
                <c:ptCount val="1"/>
                <c:pt idx="0">
                  <c:v>0</c:v>
                </c:pt>
              </c:numCache>
            </c:numRef>
          </c:val>
          <c:extLst>
            <c:ext xmlns:c16="http://schemas.microsoft.com/office/drawing/2014/chart" uri="{C3380CC4-5D6E-409C-BE32-E72D297353CC}">
              <c16:uniqueId val="{00000002-786F-EA41-A6F5-C74FAF1514C7}"/>
            </c:ext>
          </c:extLst>
        </c:ser>
        <c:ser>
          <c:idx val="4"/>
          <c:order val="3"/>
          <c:tx>
            <c:strRef>
              <c:f>RawResults!$M$2</c:f>
              <c:strCache>
                <c:ptCount val="1"/>
                <c:pt idx="0">
                  <c:v>Green</c:v>
                </c:pt>
              </c:strCache>
            </c:strRef>
          </c:tx>
          <c:spPr>
            <a:solidFill>
              <a:schemeClr val="accent6"/>
            </a:solidFill>
            <a:ln>
              <a:noFill/>
            </a:ln>
            <a:effectLst/>
          </c:spPr>
          <c:invertIfNegative val="0"/>
          <c:val>
            <c:numRef>
              <c:f>RawResults!$M$12</c:f>
              <c:numCache>
                <c:formatCode>0%</c:formatCode>
                <c:ptCount val="1"/>
                <c:pt idx="0">
                  <c:v>0</c:v>
                </c:pt>
              </c:numCache>
            </c:numRef>
          </c:val>
          <c:extLst>
            <c:ext xmlns:c16="http://schemas.microsoft.com/office/drawing/2014/chart" uri="{C3380CC4-5D6E-409C-BE32-E72D297353CC}">
              <c16:uniqueId val="{00000003-786F-EA41-A6F5-C74FAF1514C7}"/>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RawResults!$N$12</c:f>
              <c:numCache>
                <c:formatCode>0%</c:formatCode>
                <c:ptCount val="1"/>
                <c:pt idx="0">
                  <c:v>1</c:v>
                </c:pt>
              </c:numCache>
            </c:numRef>
          </c:val>
          <c:extLst>
            <c:ext xmlns:c16="http://schemas.microsoft.com/office/drawing/2014/chart" uri="{C3380CC4-5D6E-409C-BE32-E72D297353CC}">
              <c16:uniqueId val="{00000004-786F-EA41-A6F5-C74FAF1514C7}"/>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RawResults!$J$49</c:f>
              <c:numCache>
                <c:formatCode>0%</c:formatCode>
                <c:ptCount val="1"/>
                <c:pt idx="0">
                  <c:v>0</c:v>
                </c:pt>
              </c:numCache>
            </c:numRef>
          </c:val>
          <c:extLst>
            <c:ext xmlns:c16="http://schemas.microsoft.com/office/drawing/2014/chart" uri="{C3380CC4-5D6E-409C-BE32-E72D297353CC}">
              <c16:uniqueId val="{00000000-EF81-DC4E-AB15-9041682CD51B}"/>
            </c:ext>
          </c:extLst>
        </c:ser>
        <c:ser>
          <c:idx val="2"/>
          <c:order val="1"/>
          <c:tx>
            <c:strRef>
              <c:f>RawResults!$K$2</c:f>
              <c:strCache>
                <c:ptCount val="1"/>
                <c:pt idx="0">
                  <c:v>Orange</c:v>
                </c:pt>
              </c:strCache>
            </c:strRef>
          </c:tx>
          <c:spPr>
            <a:solidFill>
              <a:schemeClr val="accent2"/>
            </a:solidFill>
            <a:ln>
              <a:noFill/>
            </a:ln>
            <a:effectLst/>
          </c:spPr>
          <c:invertIfNegative val="0"/>
          <c:val>
            <c:numRef>
              <c:f>RawResults!$K$49</c:f>
              <c:numCache>
                <c:formatCode>0%</c:formatCode>
                <c:ptCount val="1"/>
                <c:pt idx="0">
                  <c:v>0</c:v>
                </c:pt>
              </c:numCache>
            </c:numRef>
          </c:val>
          <c:extLst>
            <c:ext xmlns:c16="http://schemas.microsoft.com/office/drawing/2014/chart" uri="{C3380CC4-5D6E-409C-BE32-E72D297353CC}">
              <c16:uniqueId val="{00000001-EF81-DC4E-AB15-9041682CD51B}"/>
            </c:ext>
          </c:extLst>
        </c:ser>
        <c:ser>
          <c:idx val="3"/>
          <c:order val="2"/>
          <c:tx>
            <c:strRef>
              <c:f>RawResults!$L$2</c:f>
              <c:strCache>
                <c:ptCount val="1"/>
                <c:pt idx="0">
                  <c:v>Yellow</c:v>
                </c:pt>
              </c:strCache>
            </c:strRef>
          </c:tx>
          <c:spPr>
            <a:solidFill>
              <a:schemeClr val="accent4"/>
            </a:solidFill>
            <a:ln>
              <a:noFill/>
            </a:ln>
            <a:effectLst/>
          </c:spPr>
          <c:invertIfNegative val="0"/>
          <c:val>
            <c:numRef>
              <c:f>RawResults!$L$49</c:f>
              <c:numCache>
                <c:formatCode>0%</c:formatCode>
                <c:ptCount val="1"/>
                <c:pt idx="0">
                  <c:v>0</c:v>
                </c:pt>
              </c:numCache>
            </c:numRef>
          </c:val>
          <c:extLst>
            <c:ext xmlns:c16="http://schemas.microsoft.com/office/drawing/2014/chart" uri="{C3380CC4-5D6E-409C-BE32-E72D297353CC}">
              <c16:uniqueId val="{00000002-EF81-DC4E-AB15-9041682CD51B}"/>
            </c:ext>
          </c:extLst>
        </c:ser>
        <c:ser>
          <c:idx val="4"/>
          <c:order val="3"/>
          <c:tx>
            <c:strRef>
              <c:f>RawResults!$M$2</c:f>
              <c:strCache>
                <c:ptCount val="1"/>
                <c:pt idx="0">
                  <c:v>Green</c:v>
                </c:pt>
              </c:strCache>
            </c:strRef>
          </c:tx>
          <c:spPr>
            <a:solidFill>
              <a:schemeClr val="accent6"/>
            </a:solidFill>
            <a:ln>
              <a:noFill/>
            </a:ln>
            <a:effectLst/>
          </c:spPr>
          <c:invertIfNegative val="0"/>
          <c:val>
            <c:numRef>
              <c:f>RawResults!$M$49</c:f>
              <c:numCache>
                <c:formatCode>0%</c:formatCode>
                <c:ptCount val="1"/>
                <c:pt idx="0">
                  <c:v>0</c:v>
                </c:pt>
              </c:numCache>
            </c:numRef>
          </c:val>
          <c:extLst>
            <c:ext xmlns:c16="http://schemas.microsoft.com/office/drawing/2014/chart" uri="{C3380CC4-5D6E-409C-BE32-E72D297353CC}">
              <c16:uniqueId val="{00000003-EF81-DC4E-AB15-9041682CD51B}"/>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EF81-DC4E-AB15-9041682CD51B}"/>
              </c:ext>
            </c:extLst>
          </c:dPt>
          <c:val>
            <c:numRef>
              <c:f>RawResults!$N$49</c:f>
              <c:numCache>
                <c:formatCode>0%</c:formatCode>
                <c:ptCount val="1"/>
                <c:pt idx="0">
                  <c:v>1</c:v>
                </c:pt>
              </c:numCache>
            </c:numRef>
          </c:val>
          <c:extLst>
            <c:ext xmlns:c16="http://schemas.microsoft.com/office/drawing/2014/chart" uri="{C3380CC4-5D6E-409C-BE32-E72D297353CC}">
              <c16:uniqueId val="{00000006-EF81-DC4E-AB15-9041682CD51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RawResults!$J$51</c:f>
              <c:numCache>
                <c:formatCode>0%</c:formatCode>
                <c:ptCount val="1"/>
                <c:pt idx="0">
                  <c:v>0</c:v>
                </c:pt>
              </c:numCache>
            </c:numRef>
          </c:val>
          <c:extLst>
            <c:ext xmlns:c16="http://schemas.microsoft.com/office/drawing/2014/chart" uri="{C3380CC4-5D6E-409C-BE32-E72D297353CC}">
              <c16:uniqueId val="{00000000-0632-2B43-84E9-CB953471DF77}"/>
            </c:ext>
          </c:extLst>
        </c:ser>
        <c:ser>
          <c:idx val="2"/>
          <c:order val="1"/>
          <c:tx>
            <c:strRef>
              <c:f>RawResults!$K$2</c:f>
              <c:strCache>
                <c:ptCount val="1"/>
                <c:pt idx="0">
                  <c:v>Orange</c:v>
                </c:pt>
              </c:strCache>
            </c:strRef>
          </c:tx>
          <c:spPr>
            <a:solidFill>
              <a:schemeClr val="accent2"/>
            </a:solidFill>
            <a:ln>
              <a:noFill/>
            </a:ln>
            <a:effectLst/>
          </c:spPr>
          <c:invertIfNegative val="0"/>
          <c:val>
            <c:numRef>
              <c:f>RawResults!$K$51</c:f>
              <c:numCache>
                <c:formatCode>0%</c:formatCode>
                <c:ptCount val="1"/>
                <c:pt idx="0">
                  <c:v>0</c:v>
                </c:pt>
              </c:numCache>
            </c:numRef>
          </c:val>
          <c:extLst>
            <c:ext xmlns:c16="http://schemas.microsoft.com/office/drawing/2014/chart" uri="{C3380CC4-5D6E-409C-BE32-E72D297353CC}">
              <c16:uniqueId val="{00000001-0632-2B43-84E9-CB953471DF77}"/>
            </c:ext>
          </c:extLst>
        </c:ser>
        <c:ser>
          <c:idx val="3"/>
          <c:order val="2"/>
          <c:tx>
            <c:strRef>
              <c:f>RawResults!$L$2</c:f>
              <c:strCache>
                <c:ptCount val="1"/>
                <c:pt idx="0">
                  <c:v>Yellow</c:v>
                </c:pt>
              </c:strCache>
            </c:strRef>
          </c:tx>
          <c:spPr>
            <a:solidFill>
              <a:schemeClr val="accent4"/>
            </a:solidFill>
            <a:ln>
              <a:noFill/>
            </a:ln>
            <a:effectLst/>
          </c:spPr>
          <c:invertIfNegative val="0"/>
          <c:val>
            <c:numRef>
              <c:f>RawResults!$L$51</c:f>
              <c:numCache>
                <c:formatCode>0%</c:formatCode>
                <c:ptCount val="1"/>
                <c:pt idx="0">
                  <c:v>0</c:v>
                </c:pt>
              </c:numCache>
            </c:numRef>
          </c:val>
          <c:extLst>
            <c:ext xmlns:c16="http://schemas.microsoft.com/office/drawing/2014/chart" uri="{C3380CC4-5D6E-409C-BE32-E72D297353CC}">
              <c16:uniqueId val="{00000002-0632-2B43-84E9-CB953471DF77}"/>
            </c:ext>
          </c:extLst>
        </c:ser>
        <c:ser>
          <c:idx val="4"/>
          <c:order val="3"/>
          <c:tx>
            <c:strRef>
              <c:f>RawResults!$M$2</c:f>
              <c:strCache>
                <c:ptCount val="1"/>
                <c:pt idx="0">
                  <c:v>Green</c:v>
                </c:pt>
              </c:strCache>
            </c:strRef>
          </c:tx>
          <c:spPr>
            <a:solidFill>
              <a:schemeClr val="accent6"/>
            </a:solidFill>
            <a:ln>
              <a:noFill/>
            </a:ln>
            <a:effectLst/>
          </c:spPr>
          <c:invertIfNegative val="0"/>
          <c:val>
            <c:numRef>
              <c:f>RawResults!$M$51</c:f>
              <c:numCache>
                <c:formatCode>0%</c:formatCode>
                <c:ptCount val="1"/>
                <c:pt idx="0">
                  <c:v>0</c:v>
                </c:pt>
              </c:numCache>
            </c:numRef>
          </c:val>
          <c:extLst>
            <c:ext xmlns:c16="http://schemas.microsoft.com/office/drawing/2014/chart" uri="{C3380CC4-5D6E-409C-BE32-E72D297353CC}">
              <c16:uniqueId val="{00000003-0632-2B43-84E9-CB953471DF77}"/>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RawResults!$N$51</c:f>
              <c:numCache>
                <c:formatCode>0%</c:formatCode>
                <c:ptCount val="1"/>
                <c:pt idx="0">
                  <c:v>1</c:v>
                </c:pt>
              </c:numCache>
            </c:numRef>
          </c:val>
          <c:extLst>
            <c:ext xmlns:c16="http://schemas.microsoft.com/office/drawing/2014/chart" uri="{C3380CC4-5D6E-409C-BE32-E72D297353CC}">
              <c16:uniqueId val="{00000004-0632-2B43-84E9-CB953471DF77}"/>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RawResults!$J$59</c:f>
              <c:numCache>
                <c:formatCode>0%</c:formatCode>
                <c:ptCount val="1"/>
                <c:pt idx="0">
                  <c:v>0</c:v>
                </c:pt>
              </c:numCache>
            </c:numRef>
          </c:val>
          <c:extLst>
            <c:ext xmlns:c16="http://schemas.microsoft.com/office/drawing/2014/chart" uri="{C3380CC4-5D6E-409C-BE32-E72D297353CC}">
              <c16:uniqueId val="{00000000-F568-4447-B77E-55D6578E5955}"/>
            </c:ext>
          </c:extLst>
        </c:ser>
        <c:ser>
          <c:idx val="2"/>
          <c:order val="1"/>
          <c:tx>
            <c:strRef>
              <c:f>RawResults!$K$2</c:f>
              <c:strCache>
                <c:ptCount val="1"/>
                <c:pt idx="0">
                  <c:v>Orange</c:v>
                </c:pt>
              </c:strCache>
            </c:strRef>
          </c:tx>
          <c:spPr>
            <a:solidFill>
              <a:schemeClr val="accent2"/>
            </a:solidFill>
            <a:ln>
              <a:noFill/>
            </a:ln>
            <a:effectLst/>
          </c:spPr>
          <c:invertIfNegative val="0"/>
          <c:val>
            <c:numRef>
              <c:f>RawResults!$K$59</c:f>
              <c:numCache>
                <c:formatCode>0%</c:formatCode>
                <c:ptCount val="1"/>
                <c:pt idx="0">
                  <c:v>0</c:v>
                </c:pt>
              </c:numCache>
            </c:numRef>
          </c:val>
          <c:extLst>
            <c:ext xmlns:c16="http://schemas.microsoft.com/office/drawing/2014/chart" uri="{C3380CC4-5D6E-409C-BE32-E72D297353CC}">
              <c16:uniqueId val="{00000001-F568-4447-B77E-55D6578E5955}"/>
            </c:ext>
          </c:extLst>
        </c:ser>
        <c:ser>
          <c:idx val="3"/>
          <c:order val="2"/>
          <c:tx>
            <c:strRef>
              <c:f>RawResults!$L$2</c:f>
              <c:strCache>
                <c:ptCount val="1"/>
                <c:pt idx="0">
                  <c:v>Yellow</c:v>
                </c:pt>
              </c:strCache>
            </c:strRef>
          </c:tx>
          <c:spPr>
            <a:solidFill>
              <a:schemeClr val="accent4"/>
            </a:solidFill>
            <a:ln>
              <a:noFill/>
            </a:ln>
            <a:effectLst/>
          </c:spPr>
          <c:invertIfNegative val="0"/>
          <c:val>
            <c:numRef>
              <c:f>RawResults!$L$59</c:f>
              <c:numCache>
                <c:formatCode>0%</c:formatCode>
                <c:ptCount val="1"/>
                <c:pt idx="0">
                  <c:v>0</c:v>
                </c:pt>
              </c:numCache>
            </c:numRef>
          </c:val>
          <c:extLst>
            <c:ext xmlns:c16="http://schemas.microsoft.com/office/drawing/2014/chart" uri="{C3380CC4-5D6E-409C-BE32-E72D297353CC}">
              <c16:uniqueId val="{00000002-F568-4447-B77E-55D6578E5955}"/>
            </c:ext>
          </c:extLst>
        </c:ser>
        <c:ser>
          <c:idx val="4"/>
          <c:order val="3"/>
          <c:tx>
            <c:strRef>
              <c:f>RawResults!$M$2</c:f>
              <c:strCache>
                <c:ptCount val="1"/>
                <c:pt idx="0">
                  <c:v>Green</c:v>
                </c:pt>
              </c:strCache>
            </c:strRef>
          </c:tx>
          <c:spPr>
            <a:solidFill>
              <a:schemeClr val="accent6"/>
            </a:solidFill>
            <a:ln>
              <a:noFill/>
            </a:ln>
            <a:effectLst/>
          </c:spPr>
          <c:invertIfNegative val="0"/>
          <c:val>
            <c:numRef>
              <c:f>RawResults!$M$59</c:f>
              <c:numCache>
                <c:formatCode>0%</c:formatCode>
                <c:ptCount val="1"/>
                <c:pt idx="0">
                  <c:v>0</c:v>
                </c:pt>
              </c:numCache>
            </c:numRef>
          </c:val>
          <c:extLst>
            <c:ext xmlns:c16="http://schemas.microsoft.com/office/drawing/2014/chart" uri="{C3380CC4-5D6E-409C-BE32-E72D297353CC}">
              <c16:uniqueId val="{00000003-F568-4447-B77E-55D6578E5955}"/>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F568-4447-B77E-55D6578E5955}"/>
              </c:ext>
            </c:extLst>
          </c:dPt>
          <c:val>
            <c:numRef>
              <c:f>RawResults!$N$59</c:f>
              <c:numCache>
                <c:formatCode>0%</c:formatCode>
                <c:ptCount val="1"/>
                <c:pt idx="0">
                  <c:v>1</c:v>
                </c:pt>
              </c:numCache>
            </c:numRef>
          </c:val>
          <c:extLst>
            <c:ext xmlns:c16="http://schemas.microsoft.com/office/drawing/2014/chart" uri="{C3380CC4-5D6E-409C-BE32-E72D297353CC}">
              <c16:uniqueId val="{00000006-F568-4447-B77E-55D6578E5955}"/>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RawResults!$J$62</c:f>
              <c:numCache>
                <c:formatCode>0%</c:formatCode>
                <c:ptCount val="1"/>
                <c:pt idx="0">
                  <c:v>0</c:v>
                </c:pt>
              </c:numCache>
            </c:numRef>
          </c:val>
          <c:extLst>
            <c:ext xmlns:c16="http://schemas.microsoft.com/office/drawing/2014/chart" uri="{C3380CC4-5D6E-409C-BE32-E72D297353CC}">
              <c16:uniqueId val="{00000000-BBB8-214A-9EDC-072C863B82BA}"/>
            </c:ext>
          </c:extLst>
        </c:ser>
        <c:ser>
          <c:idx val="2"/>
          <c:order val="1"/>
          <c:tx>
            <c:strRef>
              <c:f>RawResults!$K$2</c:f>
              <c:strCache>
                <c:ptCount val="1"/>
                <c:pt idx="0">
                  <c:v>Orange</c:v>
                </c:pt>
              </c:strCache>
            </c:strRef>
          </c:tx>
          <c:spPr>
            <a:solidFill>
              <a:schemeClr val="accent2"/>
            </a:solidFill>
            <a:ln>
              <a:noFill/>
            </a:ln>
            <a:effectLst/>
          </c:spPr>
          <c:invertIfNegative val="0"/>
          <c:val>
            <c:numRef>
              <c:f>RawResults!$K$62</c:f>
              <c:numCache>
                <c:formatCode>0%</c:formatCode>
                <c:ptCount val="1"/>
                <c:pt idx="0">
                  <c:v>0</c:v>
                </c:pt>
              </c:numCache>
            </c:numRef>
          </c:val>
          <c:extLst>
            <c:ext xmlns:c16="http://schemas.microsoft.com/office/drawing/2014/chart" uri="{C3380CC4-5D6E-409C-BE32-E72D297353CC}">
              <c16:uniqueId val="{00000001-BBB8-214A-9EDC-072C863B82BA}"/>
            </c:ext>
          </c:extLst>
        </c:ser>
        <c:ser>
          <c:idx val="3"/>
          <c:order val="2"/>
          <c:tx>
            <c:strRef>
              <c:f>RawResults!$L$2</c:f>
              <c:strCache>
                <c:ptCount val="1"/>
                <c:pt idx="0">
                  <c:v>Yellow</c:v>
                </c:pt>
              </c:strCache>
            </c:strRef>
          </c:tx>
          <c:spPr>
            <a:solidFill>
              <a:schemeClr val="accent4"/>
            </a:solidFill>
            <a:ln>
              <a:noFill/>
            </a:ln>
            <a:effectLst/>
          </c:spPr>
          <c:invertIfNegative val="0"/>
          <c:val>
            <c:numRef>
              <c:f>RawResults!$L$62</c:f>
              <c:numCache>
                <c:formatCode>0%</c:formatCode>
                <c:ptCount val="1"/>
                <c:pt idx="0">
                  <c:v>0</c:v>
                </c:pt>
              </c:numCache>
            </c:numRef>
          </c:val>
          <c:extLst>
            <c:ext xmlns:c16="http://schemas.microsoft.com/office/drawing/2014/chart" uri="{C3380CC4-5D6E-409C-BE32-E72D297353CC}">
              <c16:uniqueId val="{00000002-BBB8-214A-9EDC-072C863B82BA}"/>
            </c:ext>
          </c:extLst>
        </c:ser>
        <c:ser>
          <c:idx val="4"/>
          <c:order val="3"/>
          <c:tx>
            <c:strRef>
              <c:f>RawResults!$M$2</c:f>
              <c:strCache>
                <c:ptCount val="1"/>
                <c:pt idx="0">
                  <c:v>Green</c:v>
                </c:pt>
              </c:strCache>
            </c:strRef>
          </c:tx>
          <c:spPr>
            <a:solidFill>
              <a:schemeClr val="accent6"/>
            </a:solidFill>
            <a:ln>
              <a:noFill/>
            </a:ln>
            <a:effectLst/>
          </c:spPr>
          <c:invertIfNegative val="0"/>
          <c:val>
            <c:numRef>
              <c:f>RawResults!$M$62</c:f>
              <c:numCache>
                <c:formatCode>0%</c:formatCode>
                <c:ptCount val="1"/>
                <c:pt idx="0">
                  <c:v>0</c:v>
                </c:pt>
              </c:numCache>
            </c:numRef>
          </c:val>
          <c:extLst>
            <c:ext xmlns:c16="http://schemas.microsoft.com/office/drawing/2014/chart" uri="{C3380CC4-5D6E-409C-BE32-E72D297353CC}">
              <c16:uniqueId val="{00000003-BBB8-214A-9EDC-072C863B82BA}"/>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RawResults!$N$62</c:f>
              <c:numCache>
                <c:formatCode>0%</c:formatCode>
                <c:ptCount val="1"/>
                <c:pt idx="0">
                  <c:v>1</c:v>
                </c:pt>
              </c:numCache>
            </c:numRef>
          </c:val>
          <c:extLst>
            <c:ext xmlns:c16="http://schemas.microsoft.com/office/drawing/2014/chart" uri="{C3380CC4-5D6E-409C-BE32-E72D297353CC}">
              <c16:uniqueId val="{00000004-BBB8-214A-9EDC-072C863B82B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RawResults!$J$65</c:f>
              <c:numCache>
                <c:formatCode>0%</c:formatCode>
                <c:ptCount val="1"/>
                <c:pt idx="0">
                  <c:v>0</c:v>
                </c:pt>
              </c:numCache>
            </c:numRef>
          </c:val>
          <c:extLst>
            <c:ext xmlns:c16="http://schemas.microsoft.com/office/drawing/2014/chart" uri="{C3380CC4-5D6E-409C-BE32-E72D297353CC}">
              <c16:uniqueId val="{00000000-312A-A646-BCCF-47AA171071EE}"/>
            </c:ext>
          </c:extLst>
        </c:ser>
        <c:ser>
          <c:idx val="2"/>
          <c:order val="1"/>
          <c:tx>
            <c:strRef>
              <c:f>RawResults!$K$2</c:f>
              <c:strCache>
                <c:ptCount val="1"/>
                <c:pt idx="0">
                  <c:v>Orange</c:v>
                </c:pt>
              </c:strCache>
            </c:strRef>
          </c:tx>
          <c:spPr>
            <a:solidFill>
              <a:schemeClr val="accent2"/>
            </a:solidFill>
            <a:ln>
              <a:noFill/>
            </a:ln>
            <a:effectLst/>
          </c:spPr>
          <c:invertIfNegative val="0"/>
          <c:val>
            <c:numRef>
              <c:f>RawResults!$K$65</c:f>
              <c:numCache>
                <c:formatCode>0%</c:formatCode>
                <c:ptCount val="1"/>
                <c:pt idx="0">
                  <c:v>0</c:v>
                </c:pt>
              </c:numCache>
            </c:numRef>
          </c:val>
          <c:extLst>
            <c:ext xmlns:c16="http://schemas.microsoft.com/office/drawing/2014/chart" uri="{C3380CC4-5D6E-409C-BE32-E72D297353CC}">
              <c16:uniqueId val="{00000001-312A-A646-BCCF-47AA171071EE}"/>
            </c:ext>
          </c:extLst>
        </c:ser>
        <c:ser>
          <c:idx val="3"/>
          <c:order val="2"/>
          <c:tx>
            <c:strRef>
              <c:f>RawResults!$L$2</c:f>
              <c:strCache>
                <c:ptCount val="1"/>
                <c:pt idx="0">
                  <c:v>Yellow</c:v>
                </c:pt>
              </c:strCache>
            </c:strRef>
          </c:tx>
          <c:spPr>
            <a:solidFill>
              <a:schemeClr val="accent4"/>
            </a:solidFill>
            <a:ln>
              <a:noFill/>
            </a:ln>
            <a:effectLst/>
          </c:spPr>
          <c:invertIfNegative val="0"/>
          <c:val>
            <c:numRef>
              <c:f>RawResults!$L$65</c:f>
              <c:numCache>
                <c:formatCode>0%</c:formatCode>
                <c:ptCount val="1"/>
                <c:pt idx="0">
                  <c:v>0</c:v>
                </c:pt>
              </c:numCache>
            </c:numRef>
          </c:val>
          <c:extLst>
            <c:ext xmlns:c16="http://schemas.microsoft.com/office/drawing/2014/chart" uri="{C3380CC4-5D6E-409C-BE32-E72D297353CC}">
              <c16:uniqueId val="{00000002-312A-A646-BCCF-47AA171071EE}"/>
            </c:ext>
          </c:extLst>
        </c:ser>
        <c:ser>
          <c:idx val="4"/>
          <c:order val="3"/>
          <c:tx>
            <c:strRef>
              <c:f>RawResults!$M$2</c:f>
              <c:strCache>
                <c:ptCount val="1"/>
                <c:pt idx="0">
                  <c:v>Green</c:v>
                </c:pt>
              </c:strCache>
            </c:strRef>
          </c:tx>
          <c:spPr>
            <a:solidFill>
              <a:schemeClr val="accent6"/>
            </a:solidFill>
            <a:ln>
              <a:noFill/>
            </a:ln>
            <a:effectLst/>
          </c:spPr>
          <c:invertIfNegative val="0"/>
          <c:val>
            <c:numRef>
              <c:f>RawResults!$M$65</c:f>
              <c:numCache>
                <c:formatCode>0%</c:formatCode>
                <c:ptCount val="1"/>
                <c:pt idx="0">
                  <c:v>0</c:v>
                </c:pt>
              </c:numCache>
            </c:numRef>
          </c:val>
          <c:extLst>
            <c:ext xmlns:c16="http://schemas.microsoft.com/office/drawing/2014/chart" uri="{C3380CC4-5D6E-409C-BE32-E72D297353CC}">
              <c16:uniqueId val="{00000003-312A-A646-BCCF-47AA171071EE}"/>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RawResults!$N$65</c:f>
              <c:numCache>
                <c:formatCode>0%</c:formatCode>
                <c:ptCount val="1"/>
                <c:pt idx="0">
                  <c:v>1</c:v>
                </c:pt>
              </c:numCache>
            </c:numRef>
          </c:val>
          <c:extLst>
            <c:ext xmlns:c16="http://schemas.microsoft.com/office/drawing/2014/chart" uri="{C3380CC4-5D6E-409C-BE32-E72D297353CC}">
              <c16:uniqueId val="{00000004-312A-A646-BCCF-47AA171071EE}"/>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RawResults!$J$70</c:f>
              <c:numCache>
                <c:formatCode>0%</c:formatCode>
                <c:ptCount val="1"/>
                <c:pt idx="0">
                  <c:v>0</c:v>
                </c:pt>
              </c:numCache>
            </c:numRef>
          </c:val>
          <c:extLst>
            <c:ext xmlns:c16="http://schemas.microsoft.com/office/drawing/2014/chart" uri="{C3380CC4-5D6E-409C-BE32-E72D297353CC}">
              <c16:uniqueId val="{00000000-0098-A946-BF7F-97971F2947AE}"/>
            </c:ext>
          </c:extLst>
        </c:ser>
        <c:ser>
          <c:idx val="2"/>
          <c:order val="1"/>
          <c:tx>
            <c:strRef>
              <c:f>RawResults!$K$2</c:f>
              <c:strCache>
                <c:ptCount val="1"/>
                <c:pt idx="0">
                  <c:v>Orange</c:v>
                </c:pt>
              </c:strCache>
            </c:strRef>
          </c:tx>
          <c:spPr>
            <a:solidFill>
              <a:schemeClr val="accent2"/>
            </a:solidFill>
            <a:ln>
              <a:noFill/>
            </a:ln>
            <a:effectLst/>
          </c:spPr>
          <c:invertIfNegative val="0"/>
          <c:val>
            <c:numRef>
              <c:f>RawResults!$K$70</c:f>
              <c:numCache>
                <c:formatCode>0%</c:formatCode>
                <c:ptCount val="1"/>
                <c:pt idx="0">
                  <c:v>0</c:v>
                </c:pt>
              </c:numCache>
            </c:numRef>
          </c:val>
          <c:extLst>
            <c:ext xmlns:c16="http://schemas.microsoft.com/office/drawing/2014/chart" uri="{C3380CC4-5D6E-409C-BE32-E72D297353CC}">
              <c16:uniqueId val="{00000001-0098-A946-BF7F-97971F2947AE}"/>
            </c:ext>
          </c:extLst>
        </c:ser>
        <c:ser>
          <c:idx val="3"/>
          <c:order val="2"/>
          <c:tx>
            <c:strRef>
              <c:f>RawResults!$L$2</c:f>
              <c:strCache>
                <c:ptCount val="1"/>
                <c:pt idx="0">
                  <c:v>Yellow</c:v>
                </c:pt>
              </c:strCache>
            </c:strRef>
          </c:tx>
          <c:spPr>
            <a:solidFill>
              <a:schemeClr val="accent4"/>
            </a:solidFill>
            <a:ln>
              <a:noFill/>
            </a:ln>
            <a:effectLst/>
          </c:spPr>
          <c:invertIfNegative val="0"/>
          <c:val>
            <c:numRef>
              <c:f>RawResults!$L$70</c:f>
              <c:numCache>
                <c:formatCode>0%</c:formatCode>
                <c:ptCount val="1"/>
                <c:pt idx="0">
                  <c:v>0</c:v>
                </c:pt>
              </c:numCache>
            </c:numRef>
          </c:val>
          <c:extLst>
            <c:ext xmlns:c16="http://schemas.microsoft.com/office/drawing/2014/chart" uri="{C3380CC4-5D6E-409C-BE32-E72D297353CC}">
              <c16:uniqueId val="{00000002-0098-A946-BF7F-97971F2947AE}"/>
            </c:ext>
          </c:extLst>
        </c:ser>
        <c:ser>
          <c:idx val="4"/>
          <c:order val="3"/>
          <c:tx>
            <c:strRef>
              <c:f>RawResults!$M$2</c:f>
              <c:strCache>
                <c:ptCount val="1"/>
                <c:pt idx="0">
                  <c:v>Green</c:v>
                </c:pt>
              </c:strCache>
            </c:strRef>
          </c:tx>
          <c:spPr>
            <a:solidFill>
              <a:schemeClr val="accent6"/>
            </a:solidFill>
            <a:ln>
              <a:noFill/>
            </a:ln>
            <a:effectLst/>
          </c:spPr>
          <c:invertIfNegative val="0"/>
          <c:val>
            <c:numRef>
              <c:f>RawResults!$M$70</c:f>
              <c:numCache>
                <c:formatCode>0%</c:formatCode>
                <c:ptCount val="1"/>
                <c:pt idx="0">
                  <c:v>0</c:v>
                </c:pt>
              </c:numCache>
            </c:numRef>
          </c:val>
          <c:extLst>
            <c:ext xmlns:c16="http://schemas.microsoft.com/office/drawing/2014/chart" uri="{C3380CC4-5D6E-409C-BE32-E72D297353CC}">
              <c16:uniqueId val="{00000003-0098-A946-BF7F-97971F2947AE}"/>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0098-A946-BF7F-97971F2947AE}"/>
              </c:ext>
            </c:extLst>
          </c:dPt>
          <c:val>
            <c:numRef>
              <c:f>RawResults!$N$70</c:f>
              <c:numCache>
                <c:formatCode>0%</c:formatCode>
                <c:ptCount val="1"/>
                <c:pt idx="0">
                  <c:v>1</c:v>
                </c:pt>
              </c:numCache>
            </c:numRef>
          </c:val>
          <c:extLst>
            <c:ext xmlns:c16="http://schemas.microsoft.com/office/drawing/2014/chart" uri="{C3380CC4-5D6E-409C-BE32-E72D297353CC}">
              <c16:uniqueId val="{00000006-0098-A946-BF7F-97971F2947AE}"/>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RawResults!$J$71</c:f>
              <c:numCache>
                <c:formatCode>0%</c:formatCode>
                <c:ptCount val="1"/>
                <c:pt idx="0">
                  <c:v>0</c:v>
                </c:pt>
              </c:numCache>
            </c:numRef>
          </c:val>
          <c:extLst>
            <c:ext xmlns:c16="http://schemas.microsoft.com/office/drawing/2014/chart" uri="{C3380CC4-5D6E-409C-BE32-E72D297353CC}">
              <c16:uniqueId val="{00000000-2E57-4547-A636-92C93214E535}"/>
            </c:ext>
          </c:extLst>
        </c:ser>
        <c:ser>
          <c:idx val="2"/>
          <c:order val="1"/>
          <c:tx>
            <c:strRef>
              <c:f>RawResults!$K$2</c:f>
              <c:strCache>
                <c:ptCount val="1"/>
                <c:pt idx="0">
                  <c:v>Orange</c:v>
                </c:pt>
              </c:strCache>
            </c:strRef>
          </c:tx>
          <c:spPr>
            <a:solidFill>
              <a:schemeClr val="accent2"/>
            </a:solidFill>
            <a:ln>
              <a:noFill/>
            </a:ln>
            <a:effectLst/>
          </c:spPr>
          <c:invertIfNegative val="0"/>
          <c:val>
            <c:numRef>
              <c:f>RawResults!$K$71</c:f>
              <c:numCache>
                <c:formatCode>0%</c:formatCode>
                <c:ptCount val="1"/>
                <c:pt idx="0">
                  <c:v>0</c:v>
                </c:pt>
              </c:numCache>
            </c:numRef>
          </c:val>
          <c:extLst>
            <c:ext xmlns:c16="http://schemas.microsoft.com/office/drawing/2014/chart" uri="{C3380CC4-5D6E-409C-BE32-E72D297353CC}">
              <c16:uniqueId val="{00000001-2E57-4547-A636-92C93214E535}"/>
            </c:ext>
          </c:extLst>
        </c:ser>
        <c:ser>
          <c:idx val="3"/>
          <c:order val="2"/>
          <c:tx>
            <c:strRef>
              <c:f>RawResults!$L$2</c:f>
              <c:strCache>
                <c:ptCount val="1"/>
                <c:pt idx="0">
                  <c:v>Yellow</c:v>
                </c:pt>
              </c:strCache>
            </c:strRef>
          </c:tx>
          <c:spPr>
            <a:solidFill>
              <a:schemeClr val="accent4"/>
            </a:solidFill>
            <a:ln>
              <a:noFill/>
            </a:ln>
            <a:effectLst/>
          </c:spPr>
          <c:invertIfNegative val="0"/>
          <c:val>
            <c:numRef>
              <c:f>RawResults!$L$71</c:f>
              <c:numCache>
                <c:formatCode>0%</c:formatCode>
                <c:ptCount val="1"/>
                <c:pt idx="0">
                  <c:v>0</c:v>
                </c:pt>
              </c:numCache>
            </c:numRef>
          </c:val>
          <c:extLst>
            <c:ext xmlns:c16="http://schemas.microsoft.com/office/drawing/2014/chart" uri="{C3380CC4-5D6E-409C-BE32-E72D297353CC}">
              <c16:uniqueId val="{00000002-2E57-4547-A636-92C93214E535}"/>
            </c:ext>
          </c:extLst>
        </c:ser>
        <c:ser>
          <c:idx val="4"/>
          <c:order val="3"/>
          <c:tx>
            <c:strRef>
              <c:f>RawResults!$M$2</c:f>
              <c:strCache>
                <c:ptCount val="1"/>
                <c:pt idx="0">
                  <c:v>Green</c:v>
                </c:pt>
              </c:strCache>
            </c:strRef>
          </c:tx>
          <c:spPr>
            <a:solidFill>
              <a:schemeClr val="accent6"/>
            </a:solidFill>
            <a:ln>
              <a:noFill/>
            </a:ln>
            <a:effectLst/>
          </c:spPr>
          <c:invertIfNegative val="0"/>
          <c:val>
            <c:numRef>
              <c:f>RawResults!$M$71</c:f>
              <c:numCache>
                <c:formatCode>0%</c:formatCode>
                <c:ptCount val="1"/>
                <c:pt idx="0">
                  <c:v>0</c:v>
                </c:pt>
              </c:numCache>
            </c:numRef>
          </c:val>
          <c:extLst>
            <c:ext xmlns:c16="http://schemas.microsoft.com/office/drawing/2014/chart" uri="{C3380CC4-5D6E-409C-BE32-E72D297353CC}">
              <c16:uniqueId val="{00000003-2E57-4547-A636-92C93214E535}"/>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2E57-4547-A636-92C93214E535}"/>
              </c:ext>
            </c:extLst>
          </c:dPt>
          <c:val>
            <c:numRef>
              <c:f>RawResults!$N$71</c:f>
              <c:numCache>
                <c:formatCode>0%</c:formatCode>
                <c:ptCount val="1"/>
                <c:pt idx="0">
                  <c:v>1</c:v>
                </c:pt>
              </c:numCache>
            </c:numRef>
          </c:val>
          <c:extLst>
            <c:ext xmlns:c16="http://schemas.microsoft.com/office/drawing/2014/chart" uri="{C3380CC4-5D6E-409C-BE32-E72D297353CC}">
              <c16:uniqueId val="{00000006-2E57-4547-A636-92C93214E535}"/>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c:f>
              <c:numCache>
                <c:formatCode>0%</c:formatCode>
                <c:ptCount val="1"/>
                <c:pt idx="0">
                  <c:v>0</c:v>
                </c:pt>
              </c:numCache>
            </c:numRef>
          </c:val>
          <c:extLst>
            <c:ext xmlns:c16="http://schemas.microsoft.com/office/drawing/2014/chart" uri="{C3380CC4-5D6E-409C-BE32-E72D297353CC}">
              <c16:uniqueId val="{00000000-5C5F-E343-9479-187887B710D8}"/>
            </c:ext>
          </c:extLst>
        </c:ser>
        <c:ser>
          <c:idx val="2"/>
          <c:order val="1"/>
          <c:tx>
            <c:strRef>
              <c:f>RawResults!$K$2</c:f>
              <c:strCache>
                <c:ptCount val="1"/>
                <c:pt idx="0">
                  <c:v>Orange</c:v>
                </c:pt>
              </c:strCache>
            </c:strRef>
          </c:tx>
          <c:spPr>
            <a:solidFill>
              <a:schemeClr val="accent2"/>
            </a:solidFill>
            <a:ln>
              <a:noFill/>
            </a:ln>
            <a:effectLst/>
          </c:spPr>
          <c:invertIfNegative val="0"/>
          <c:val>
            <c:numRef>
              <c:f>RawResults!$K$3</c:f>
              <c:numCache>
                <c:formatCode>0%</c:formatCode>
                <c:ptCount val="1"/>
                <c:pt idx="0">
                  <c:v>0</c:v>
                </c:pt>
              </c:numCache>
            </c:numRef>
          </c:val>
          <c:extLst>
            <c:ext xmlns:c16="http://schemas.microsoft.com/office/drawing/2014/chart" uri="{C3380CC4-5D6E-409C-BE32-E72D297353CC}">
              <c16:uniqueId val="{00000001-5C5F-E343-9479-187887B710D8}"/>
            </c:ext>
          </c:extLst>
        </c:ser>
        <c:ser>
          <c:idx val="3"/>
          <c:order val="2"/>
          <c:tx>
            <c:strRef>
              <c:f>RawResults!$L$2</c:f>
              <c:strCache>
                <c:ptCount val="1"/>
                <c:pt idx="0">
                  <c:v>Yellow</c:v>
                </c:pt>
              </c:strCache>
            </c:strRef>
          </c:tx>
          <c:spPr>
            <a:solidFill>
              <a:schemeClr val="accent4"/>
            </a:solidFill>
            <a:ln>
              <a:noFill/>
            </a:ln>
            <a:effectLst/>
          </c:spPr>
          <c:invertIfNegative val="0"/>
          <c:val>
            <c:numRef>
              <c:f>RawResults!$L$3</c:f>
              <c:numCache>
                <c:formatCode>0%</c:formatCode>
                <c:ptCount val="1"/>
                <c:pt idx="0">
                  <c:v>0.58333333333333337</c:v>
                </c:pt>
              </c:numCache>
            </c:numRef>
          </c:val>
          <c:extLst>
            <c:ext xmlns:c16="http://schemas.microsoft.com/office/drawing/2014/chart" uri="{C3380CC4-5D6E-409C-BE32-E72D297353CC}">
              <c16:uniqueId val="{00000002-5C5F-E343-9479-187887B710D8}"/>
            </c:ext>
          </c:extLst>
        </c:ser>
        <c:ser>
          <c:idx val="4"/>
          <c:order val="3"/>
          <c:tx>
            <c:strRef>
              <c:f>RawResults!$M$2</c:f>
              <c:strCache>
                <c:ptCount val="1"/>
                <c:pt idx="0">
                  <c:v>Green</c:v>
                </c:pt>
              </c:strCache>
            </c:strRef>
          </c:tx>
          <c:spPr>
            <a:solidFill>
              <a:schemeClr val="accent6"/>
            </a:solidFill>
            <a:ln>
              <a:noFill/>
            </a:ln>
            <a:effectLst/>
          </c:spPr>
          <c:invertIfNegative val="0"/>
          <c:val>
            <c:numRef>
              <c:f>RawResults!$M$3</c:f>
              <c:numCache>
                <c:formatCode>0%</c:formatCode>
                <c:ptCount val="1"/>
                <c:pt idx="0">
                  <c:v>0</c:v>
                </c:pt>
              </c:numCache>
            </c:numRef>
          </c:val>
          <c:extLst>
            <c:ext xmlns:c16="http://schemas.microsoft.com/office/drawing/2014/chart" uri="{C3380CC4-5D6E-409C-BE32-E72D297353CC}">
              <c16:uniqueId val="{00000003-5C5F-E343-9479-187887B710D8}"/>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RawResults!$N$3</c:f>
              <c:numCache>
                <c:formatCode>0%</c:formatCode>
                <c:ptCount val="1"/>
                <c:pt idx="0">
                  <c:v>0.41666666666666663</c:v>
                </c:pt>
              </c:numCache>
            </c:numRef>
          </c:val>
          <c:extLst>
            <c:ext xmlns:c16="http://schemas.microsoft.com/office/drawing/2014/chart" uri="{C3380CC4-5D6E-409C-BE32-E72D297353CC}">
              <c16:uniqueId val="{00000004-5C5F-E343-9479-187887B710D8}"/>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50003"/>
            </a:solidFill>
            <a:ln>
              <a:noFill/>
            </a:ln>
            <a:effectLst/>
          </c:spPr>
          <c:invertIfNegative val="0"/>
          <c:val>
            <c:numRef>
              <c:f>RawResults!$J$6</c:f>
              <c:numCache>
                <c:formatCode>0%</c:formatCode>
                <c:ptCount val="1"/>
                <c:pt idx="0">
                  <c:v>0</c:v>
                </c:pt>
              </c:numCache>
            </c:numRef>
          </c:val>
          <c:extLst>
            <c:ext xmlns:c16="http://schemas.microsoft.com/office/drawing/2014/chart" uri="{C3380CC4-5D6E-409C-BE32-E72D297353CC}">
              <c16:uniqueId val="{00000000-EBF9-684B-A069-296815C33A8B}"/>
            </c:ext>
          </c:extLst>
        </c:ser>
        <c:ser>
          <c:idx val="2"/>
          <c:order val="1"/>
          <c:tx>
            <c:strRef>
              <c:f>RawResults!$K$2</c:f>
              <c:strCache>
                <c:ptCount val="1"/>
                <c:pt idx="0">
                  <c:v>Orange</c:v>
                </c:pt>
              </c:strCache>
            </c:strRef>
          </c:tx>
          <c:spPr>
            <a:solidFill>
              <a:schemeClr val="accent2"/>
            </a:solidFill>
            <a:ln>
              <a:noFill/>
            </a:ln>
            <a:effectLst/>
          </c:spPr>
          <c:invertIfNegative val="0"/>
          <c:val>
            <c:numRef>
              <c:f>RawResults!$K$6</c:f>
              <c:numCache>
                <c:formatCode>0%</c:formatCode>
                <c:ptCount val="1"/>
                <c:pt idx="0">
                  <c:v>0</c:v>
                </c:pt>
              </c:numCache>
            </c:numRef>
          </c:val>
          <c:extLst>
            <c:ext xmlns:c16="http://schemas.microsoft.com/office/drawing/2014/chart" uri="{C3380CC4-5D6E-409C-BE32-E72D297353CC}">
              <c16:uniqueId val="{00000001-EBF9-684B-A069-296815C33A8B}"/>
            </c:ext>
          </c:extLst>
        </c:ser>
        <c:ser>
          <c:idx val="3"/>
          <c:order val="2"/>
          <c:tx>
            <c:strRef>
              <c:f>RawResults!$L$2</c:f>
              <c:strCache>
                <c:ptCount val="1"/>
                <c:pt idx="0">
                  <c:v>Yellow</c:v>
                </c:pt>
              </c:strCache>
            </c:strRef>
          </c:tx>
          <c:spPr>
            <a:solidFill>
              <a:schemeClr val="accent4"/>
            </a:solidFill>
            <a:ln>
              <a:noFill/>
            </a:ln>
            <a:effectLst/>
          </c:spPr>
          <c:invertIfNegative val="0"/>
          <c:val>
            <c:numRef>
              <c:f>RawResults!$L$6</c:f>
              <c:numCache>
                <c:formatCode>0%</c:formatCode>
                <c:ptCount val="1"/>
                <c:pt idx="0">
                  <c:v>0</c:v>
                </c:pt>
              </c:numCache>
            </c:numRef>
          </c:val>
          <c:extLst>
            <c:ext xmlns:c16="http://schemas.microsoft.com/office/drawing/2014/chart" uri="{C3380CC4-5D6E-409C-BE32-E72D297353CC}">
              <c16:uniqueId val="{00000002-EBF9-684B-A069-296815C33A8B}"/>
            </c:ext>
          </c:extLst>
        </c:ser>
        <c:ser>
          <c:idx val="4"/>
          <c:order val="3"/>
          <c:tx>
            <c:strRef>
              <c:f>RawResults!$M$2</c:f>
              <c:strCache>
                <c:ptCount val="1"/>
                <c:pt idx="0">
                  <c:v>Green</c:v>
                </c:pt>
              </c:strCache>
            </c:strRef>
          </c:tx>
          <c:spPr>
            <a:solidFill>
              <a:schemeClr val="accent6"/>
            </a:solidFill>
            <a:ln>
              <a:noFill/>
            </a:ln>
            <a:effectLst/>
          </c:spPr>
          <c:invertIfNegative val="0"/>
          <c:val>
            <c:numRef>
              <c:f>RawResults!$M$6</c:f>
              <c:numCache>
                <c:formatCode>0%</c:formatCode>
                <c:ptCount val="1"/>
                <c:pt idx="0">
                  <c:v>0.75</c:v>
                </c:pt>
              </c:numCache>
            </c:numRef>
          </c:val>
          <c:extLst>
            <c:ext xmlns:c16="http://schemas.microsoft.com/office/drawing/2014/chart" uri="{C3380CC4-5D6E-409C-BE32-E72D297353CC}">
              <c16:uniqueId val="{00000003-EBF9-684B-A069-296815C33A8B}"/>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c:f>
              <c:numCache>
                <c:formatCode>0%</c:formatCode>
                <c:ptCount val="1"/>
                <c:pt idx="0">
                  <c:v>0.25</c:v>
                </c:pt>
              </c:numCache>
            </c:numRef>
          </c:val>
          <c:extLst>
            <c:ext xmlns:c16="http://schemas.microsoft.com/office/drawing/2014/chart" uri="{C3380CC4-5D6E-409C-BE32-E72D297353CC}">
              <c16:uniqueId val="{00000004-EBF9-684B-A069-296815C33A8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c:f>
              <c:numCache>
                <c:formatCode>0%</c:formatCode>
                <c:ptCount val="1"/>
                <c:pt idx="0">
                  <c:v>0</c:v>
                </c:pt>
              </c:numCache>
            </c:numRef>
          </c:val>
          <c:extLst>
            <c:ext xmlns:c16="http://schemas.microsoft.com/office/drawing/2014/chart" uri="{C3380CC4-5D6E-409C-BE32-E72D297353CC}">
              <c16:uniqueId val="{00000000-722C-3C4D-AF59-0793D88FC212}"/>
            </c:ext>
          </c:extLst>
        </c:ser>
        <c:ser>
          <c:idx val="2"/>
          <c:order val="1"/>
          <c:tx>
            <c:strRef>
              <c:f>RawResults!$K$2</c:f>
              <c:strCache>
                <c:ptCount val="1"/>
                <c:pt idx="0">
                  <c:v>Orange</c:v>
                </c:pt>
              </c:strCache>
            </c:strRef>
          </c:tx>
          <c:spPr>
            <a:solidFill>
              <a:schemeClr val="accent2"/>
            </a:solidFill>
            <a:ln>
              <a:noFill/>
            </a:ln>
            <a:effectLst/>
          </c:spPr>
          <c:invertIfNegative val="0"/>
          <c:val>
            <c:numRef>
              <c:f>RawResults!$K$3</c:f>
              <c:numCache>
                <c:formatCode>0%</c:formatCode>
                <c:ptCount val="1"/>
                <c:pt idx="0">
                  <c:v>0</c:v>
                </c:pt>
              </c:numCache>
            </c:numRef>
          </c:val>
          <c:extLst>
            <c:ext xmlns:c16="http://schemas.microsoft.com/office/drawing/2014/chart" uri="{C3380CC4-5D6E-409C-BE32-E72D297353CC}">
              <c16:uniqueId val="{00000001-722C-3C4D-AF59-0793D88FC212}"/>
            </c:ext>
          </c:extLst>
        </c:ser>
        <c:ser>
          <c:idx val="3"/>
          <c:order val="2"/>
          <c:tx>
            <c:strRef>
              <c:f>RawResults!$L$2</c:f>
              <c:strCache>
                <c:ptCount val="1"/>
                <c:pt idx="0">
                  <c:v>Yellow</c:v>
                </c:pt>
              </c:strCache>
            </c:strRef>
          </c:tx>
          <c:spPr>
            <a:solidFill>
              <a:schemeClr val="accent4"/>
            </a:solidFill>
            <a:ln>
              <a:noFill/>
            </a:ln>
            <a:effectLst/>
          </c:spPr>
          <c:invertIfNegative val="0"/>
          <c:val>
            <c:numRef>
              <c:f>RawResults!$L$3</c:f>
              <c:numCache>
                <c:formatCode>0%</c:formatCode>
                <c:ptCount val="1"/>
                <c:pt idx="0">
                  <c:v>0.58333333333333337</c:v>
                </c:pt>
              </c:numCache>
            </c:numRef>
          </c:val>
          <c:extLst>
            <c:ext xmlns:c16="http://schemas.microsoft.com/office/drawing/2014/chart" uri="{C3380CC4-5D6E-409C-BE32-E72D297353CC}">
              <c16:uniqueId val="{00000002-722C-3C4D-AF59-0793D88FC212}"/>
            </c:ext>
          </c:extLst>
        </c:ser>
        <c:ser>
          <c:idx val="4"/>
          <c:order val="3"/>
          <c:tx>
            <c:strRef>
              <c:f>RawResults!$M$2</c:f>
              <c:strCache>
                <c:ptCount val="1"/>
                <c:pt idx="0">
                  <c:v>Green</c:v>
                </c:pt>
              </c:strCache>
            </c:strRef>
          </c:tx>
          <c:spPr>
            <a:solidFill>
              <a:schemeClr val="accent6"/>
            </a:solidFill>
            <a:ln>
              <a:noFill/>
            </a:ln>
            <a:effectLst/>
          </c:spPr>
          <c:invertIfNegative val="0"/>
          <c:val>
            <c:numRef>
              <c:f>RawResults!$M$3</c:f>
              <c:numCache>
                <c:formatCode>0%</c:formatCode>
                <c:ptCount val="1"/>
                <c:pt idx="0">
                  <c:v>0</c:v>
                </c:pt>
              </c:numCache>
            </c:numRef>
          </c:val>
          <c:extLst>
            <c:ext xmlns:c16="http://schemas.microsoft.com/office/drawing/2014/chart" uri="{C3380CC4-5D6E-409C-BE32-E72D297353CC}">
              <c16:uniqueId val="{00000003-722C-3C4D-AF59-0793D88FC212}"/>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RawResults!$N$3</c:f>
              <c:numCache>
                <c:formatCode>0%</c:formatCode>
                <c:ptCount val="1"/>
                <c:pt idx="0">
                  <c:v>0.41666666666666663</c:v>
                </c:pt>
              </c:numCache>
            </c:numRef>
          </c:val>
          <c:extLst>
            <c:ext xmlns:c16="http://schemas.microsoft.com/office/drawing/2014/chart" uri="{C3380CC4-5D6E-409C-BE32-E72D297353CC}">
              <c16:uniqueId val="{00000004-722C-3C4D-AF59-0793D88FC212}"/>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RawResults!$J$15</c:f>
              <c:numCache>
                <c:formatCode>0%</c:formatCode>
                <c:ptCount val="1"/>
                <c:pt idx="0">
                  <c:v>0</c:v>
                </c:pt>
              </c:numCache>
            </c:numRef>
          </c:val>
          <c:extLst>
            <c:ext xmlns:c16="http://schemas.microsoft.com/office/drawing/2014/chart" uri="{C3380CC4-5D6E-409C-BE32-E72D297353CC}">
              <c16:uniqueId val="{00000000-9F5F-B447-AEE7-E24754A328E3}"/>
            </c:ext>
          </c:extLst>
        </c:ser>
        <c:ser>
          <c:idx val="2"/>
          <c:order val="1"/>
          <c:tx>
            <c:strRef>
              <c:f>RawResults!$K$2</c:f>
              <c:strCache>
                <c:ptCount val="1"/>
                <c:pt idx="0">
                  <c:v>Orange</c:v>
                </c:pt>
              </c:strCache>
            </c:strRef>
          </c:tx>
          <c:spPr>
            <a:solidFill>
              <a:schemeClr val="accent2"/>
            </a:solidFill>
            <a:ln>
              <a:noFill/>
            </a:ln>
            <a:effectLst/>
          </c:spPr>
          <c:invertIfNegative val="0"/>
          <c:val>
            <c:numRef>
              <c:f>RawResults!$K$15</c:f>
              <c:numCache>
                <c:formatCode>0%</c:formatCode>
                <c:ptCount val="1"/>
                <c:pt idx="0">
                  <c:v>0</c:v>
                </c:pt>
              </c:numCache>
            </c:numRef>
          </c:val>
          <c:extLst>
            <c:ext xmlns:c16="http://schemas.microsoft.com/office/drawing/2014/chart" uri="{C3380CC4-5D6E-409C-BE32-E72D297353CC}">
              <c16:uniqueId val="{00000001-9F5F-B447-AEE7-E24754A328E3}"/>
            </c:ext>
          </c:extLst>
        </c:ser>
        <c:ser>
          <c:idx val="3"/>
          <c:order val="2"/>
          <c:tx>
            <c:strRef>
              <c:f>RawResults!$L$2</c:f>
              <c:strCache>
                <c:ptCount val="1"/>
                <c:pt idx="0">
                  <c:v>Yellow</c:v>
                </c:pt>
              </c:strCache>
            </c:strRef>
          </c:tx>
          <c:spPr>
            <a:solidFill>
              <a:schemeClr val="accent4"/>
            </a:solidFill>
            <a:ln>
              <a:noFill/>
            </a:ln>
            <a:effectLst/>
          </c:spPr>
          <c:invertIfNegative val="0"/>
          <c:val>
            <c:numRef>
              <c:f>RawResults!$L$15</c:f>
              <c:numCache>
                <c:formatCode>0%</c:formatCode>
                <c:ptCount val="1"/>
                <c:pt idx="0">
                  <c:v>0</c:v>
                </c:pt>
              </c:numCache>
            </c:numRef>
          </c:val>
          <c:extLst>
            <c:ext xmlns:c16="http://schemas.microsoft.com/office/drawing/2014/chart" uri="{C3380CC4-5D6E-409C-BE32-E72D297353CC}">
              <c16:uniqueId val="{00000002-9F5F-B447-AEE7-E24754A328E3}"/>
            </c:ext>
          </c:extLst>
        </c:ser>
        <c:ser>
          <c:idx val="4"/>
          <c:order val="3"/>
          <c:tx>
            <c:strRef>
              <c:f>RawResults!$M$2</c:f>
              <c:strCache>
                <c:ptCount val="1"/>
                <c:pt idx="0">
                  <c:v>Green</c:v>
                </c:pt>
              </c:strCache>
            </c:strRef>
          </c:tx>
          <c:spPr>
            <a:solidFill>
              <a:schemeClr val="accent6"/>
            </a:solidFill>
            <a:ln>
              <a:noFill/>
            </a:ln>
            <a:effectLst/>
          </c:spPr>
          <c:invertIfNegative val="0"/>
          <c:val>
            <c:numRef>
              <c:f>RawResults!$M$15</c:f>
              <c:numCache>
                <c:formatCode>0%</c:formatCode>
                <c:ptCount val="1"/>
                <c:pt idx="0">
                  <c:v>0</c:v>
                </c:pt>
              </c:numCache>
            </c:numRef>
          </c:val>
          <c:extLst>
            <c:ext xmlns:c16="http://schemas.microsoft.com/office/drawing/2014/chart" uri="{C3380CC4-5D6E-409C-BE32-E72D297353CC}">
              <c16:uniqueId val="{00000003-9F5F-B447-AEE7-E24754A328E3}"/>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RawResults!$N$15</c:f>
              <c:numCache>
                <c:formatCode>0%</c:formatCode>
                <c:ptCount val="1"/>
                <c:pt idx="0">
                  <c:v>1</c:v>
                </c:pt>
              </c:numCache>
            </c:numRef>
          </c:val>
          <c:extLst>
            <c:ext xmlns:c16="http://schemas.microsoft.com/office/drawing/2014/chart" uri="{C3380CC4-5D6E-409C-BE32-E72D297353CC}">
              <c16:uniqueId val="{00000004-9F5F-B447-AEE7-E24754A328E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RawResults!$J$8</c:f>
              <c:numCache>
                <c:formatCode>0%</c:formatCode>
                <c:ptCount val="1"/>
                <c:pt idx="0">
                  <c:v>0</c:v>
                </c:pt>
              </c:numCache>
            </c:numRef>
          </c:val>
          <c:extLst>
            <c:ext xmlns:c16="http://schemas.microsoft.com/office/drawing/2014/chart" uri="{C3380CC4-5D6E-409C-BE32-E72D297353CC}">
              <c16:uniqueId val="{00000000-950B-F147-BF49-BC6E19C5E376}"/>
            </c:ext>
          </c:extLst>
        </c:ser>
        <c:ser>
          <c:idx val="2"/>
          <c:order val="1"/>
          <c:tx>
            <c:strRef>
              <c:f>RawResults!$K$2</c:f>
              <c:strCache>
                <c:ptCount val="1"/>
                <c:pt idx="0">
                  <c:v>Orange</c:v>
                </c:pt>
              </c:strCache>
            </c:strRef>
          </c:tx>
          <c:spPr>
            <a:solidFill>
              <a:schemeClr val="accent2"/>
            </a:solidFill>
            <a:ln>
              <a:noFill/>
            </a:ln>
            <a:effectLst/>
          </c:spPr>
          <c:invertIfNegative val="0"/>
          <c:val>
            <c:numRef>
              <c:f>RawResults!$K$8</c:f>
              <c:numCache>
                <c:formatCode>0%</c:formatCode>
                <c:ptCount val="1"/>
                <c:pt idx="0">
                  <c:v>0</c:v>
                </c:pt>
              </c:numCache>
            </c:numRef>
          </c:val>
          <c:extLst>
            <c:ext xmlns:c16="http://schemas.microsoft.com/office/drawing/2014/chart" uri="{C3380CC4-5D6E-409C-BE32-E72D297353CC}">
              <c16:uniqueId val="{00000001-950B-F147-BF49-BC6E19C5E376}"/>
            </c:ext>
          </c:extLst>
        </c:ser>
        <c:ser>
          <c:idx val="3"/>
          <c:order val="2"/>
          <c:tx>
            <c:strRef>
              <c:f>RawResults!$L$2</c:f>
              <c:strCache>
                <c:ptCount val="1"/>
                <c:pt idx="0">
                  <c:v>Yellow</c:v>
                </c:pt>
              </c:strCache>
            </c:strRef>
          </c:tx>
          <c:spPr>
            <a:solidFill>
              <a:schemeClr val="accent4"/>
            </a:solidFill>
            <a:ln>
              <a:noFill/>
            </a:ln>
            <a:effectLst/>
          </c:spPr>
          <c:invertIfNegative val="0"/>
          <c:val>
            <c:numRef>
              <c:f>RawResults!$L$8</c:f>
              <c:numCache>
                <c:formatCode>0%</c:formatCode>
                <c:ptCount val="1"/>
                <c:pt idx="0">
                  <c:v>0</c:v>
                </c:pt>
              </c:numCache>
            </c:numRef>
          </c:val>
          <c:extLst>
            <c:ext xmlns:c16="http://schemas.microsoft.com/office/drawing/2014/chart" uri="{C3380CC4-5D6E-409C-BE32-E72D297353CC}">
              <c16:uniqueId val="{00000002-950B-F147-BF49-BC6E19C5E376}"/>
            </c:ext>
          </c:extLst>
        </c:ser>
        <c:ser>
          <c:idx val="4"/>
          <c:order val="3"/>
          <c:tx>
            <c:strRef>
              <c:f>RawResults!$M$2</c:f>
              <c:strCache>
                <c:ptCount val="1"/>
                <c:pt idx="0">
                  <c:v>Green</c:v>
                </c:pt>
              </c:strCache>
            </c:strRef>
          </c:tx>
          <c:spPr>
            <a:solidFill>
              <a:schemeClr val="accent6"/>
            </a:solidFill>
            <a:ln>
              <a:noFill/>
            </a:ln>
            <a:effectLst/>
          </c:spPr>
          <c:invertIfNegative val="0"/>
          <c:val>
            <c:numRef>
              <c:f>RawResults!$M$8</c:f>
              <c:numCache>
                <c:formatCode>0%</c:formatCode>
                <c:ptCount val="1"/>
                <c:pt idx="0">
                  <c:v>0</c:v>
                </c:pt>
              </c:numCache>
            </c:numRef>
          </c:val>
          <c:extLst>
            <c:ext xmlns:c16="http://schemas.microsoft.com/office/drawing/2014/chart" uri="{C3380CC4-5D6E-409C-BE32-E72D297353CC}">
              <c16:uniqueId val="{00000003-950B-F147-BF49-BC6E19C5E376}"/>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RawResults!$N$8</c:f>
              <c:numCache>
                <c:formatCode>0%</c:formatCode>
                <c:ptCount val="1"/>
                <c:pt idx="0">
                  <c:v>1</c:v>
                </c:pt>
              </c:numCache>
            </c:numRef>
          </c:val>
          <c:extLst>
            <c:ext xmlns:c16="http://schemas.microsoft.com/office/drawing/2014/chart" uri="{C3380CC4-5D6E-409C-BE32-E72D297353CC}">
              <c16:uniqueId val="{00000004-950B-F147-BF49-BC6E19C5E376}"/>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RawResults!$J$12</c:f>
              <c:numCache>
                <c:formatCode>0%</c:formatCode>
                <c:ptCount val="1"/>
                <c:pt idx="0">
                  <c:v>0</c:v>
                </c:pt>
              </c:numCache>
            </c:numRef>
          </c:val>
          <c:extLst>
            <c:ext xmlns:c16="http://schemas.microsoft.com/office/drawing/2014/chart" uri="{C3380CC4-5D6E-409C-BE32-E72D297353CC}">
              <c16:uniqueId val="{00000000-D88A-1949-9665-B140D6CB4463}"/>
            </c:ext>
          </c:extLst>
        </c:ser>
        <c:ser>
          <c:idx val="2"/>
          <c:order val="1"/>
          <c:tx>
            <c:strRef>
              <c:f>RawResults!$K$2</c:f>
              <c:strCache>
                <c:ptCount val="1"/>
                <c:pt idx="0">
                  <c:v>Orange</c:v>
                </c:pt>
              </c:strCache>
            </c:strRef>
          </c:tx>
          <c:spPr>
            <a:solidFill>
              <a:schemeClr val="accent2"/>
            </a:solidFill>
            <a:ln>
              <a:noFill/>
            </a:ln>
            <a:effectLst/>
          </c:spPr>
          <c:invertIfNegative val="0"/>
          <c:val>
            <c:numRef>
              <c:f>RawResults!$K$12</c:f>
              <c:numCache>
                <c:formatCode>0%</c:formatCode>
                <c:ptCount val="1"/>
                <c:pt idx="0">
                  <c:v>0</c:v>
                </c:pt>
              </c:numCache>
            </c:numRef>
          </c:val>
          <c:extLst>
            <c:ext xmlns:c16="http://schemas.microsoft.com/office/drawing/2014/chart" uri="{C3380CC4-5D6E-409C-BE32-E72D297353CC}">
              <c16:uniqueId val="{00000001-D88A-1949-9665-B140D6CB4463}"/>
            </c:ext>
          </c:extLst>
        </c:ser>
        <c:ser>
          <c:idx val="3"/>
          <c:order val="2"/>
          <c:tx>
            <c:strRef>
              <c:f>RawResults!$L$2</c:f>
              <c:strCache>
                <c:ptCount val="1"/>
                <c:pt idx="0">
                  <c:v>Yellow</c:v>
                </c:pt>
              </c:strCache>
            </c:strRef>
          </c:tx>
          <c:spPr>
            <a:solidFill>
              <a:schemeClr val="accent4"/>
            </a:solidFill>
            <a:ln>
              <a:noFill/>
            </a:ln>
            <a:effectLst/>
          </c:spPr>
          <c:invertIfNegative val="0"/>
          <c:val>
            <c:numRef>
              <c:f>RawResults!$L$12</c:f>
              <c:numCache>
                <c:formatCode>0%</c:formatCode>
                <c:ptCount val="1"/>
                <c:pt idx="0">
                  <c:v>0</c:v>
                </c:pt>
              </c:numCache>
            </c:numRef>
          </c:val>
          <c:extLst>
            <c:ext xmlns:c16="http://schemas.microsoft.com/office/drawing/2014/chart" uri="{C3380CC4-5D6E-409C-BE32-E72D297353CC}">
              <c16:uniqueId val="{00000002-D88A-1949-9665-B140D6CB4463}"/>
            </c:ext>
          </c:extLst>
        </c:ser>
        <c:ser>
          <c:idx val="4"/>
          <c:order val="3"/>
          <c:tx>
            <c:strRef>
              <c:f>RawResults!$M$2</c:f>
              <c:strCache>
                <c:ptCount val="1"/>
                <c:pt idx="0">
                  <c:v>Green</c:v>
                </c:pt>
              </c:strCache>
            </c:strRef>
          </c:tx>
          <c:spPr>
            <a:solidFill>
              <a:schemeClr val="accent6"/>
            </a:solidFill>
            <a:ln>
              <a:noFill/>
            </a:ln>
            <a:effectLst/>
          </c:spPr>
          <c:invertIfNegative val="0"/>
          <c:val>
            <c:numRef>
              <c:f>RawResults!$M$12</c:f>
              <c:numCache>
                <c:formatCode>0%</c:formatCode>
                <c:ptCount val="1"/>
                <c:pt idx="0">
                  <c:v>0</c:v>
                </c:pt>
              </c:numCache>
            </c:numRef>
          </c:val>
          <c:extLst>
            <c:ext xmlns:c16="http://schemas.microsoft.com/office/drawing/2014/chart" uri="{C3380CC4-5D6E-409C-BE32-E72D297353CC}">
              <c16:uniqueId val="{00000003-D88A-1949-9665-B140D6CB4463}"/>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RawResults!$N$12</c:f>
              <c:numCache>
                <c:formatCode>0%</c:formatCode>
                <c:ptCount val="1"/>
                <c:pt idx="0">
                  <c:v>1</c:v>
                </c:pt>
              </c:numCache>
            </c:numRef>
          </c:val>
          <c:extLst>
            <c:ext xmlns:c16="http://schemas.microsoft.com/office/drawing/2014/chart" uri="{C3380CC4-5D6E-409C-BE32-E72D297353CC}">
              <c16:uniqueId val="{00000004-D88A-1949-9665-B140D6CB446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RawResults!$J$15</c:f>
              <c:numCache>
                <c:formatCode>0%</c:formatCode>
                <c:ptCount val="1"/>
                <c:pt idx="0">
                  <c:v>0</c:v>
                </c:pt>
              </c:numCache>
            </c:numRef>
          </c:val>
          <c:extLst>
            <c:ext xmlns:c16="http://schemas.microsoft.com/office/drawing/2014/chart" uri="{C3380CC4-5D6E-409C-BE32-E72D297353CC}">
              <c16:uniqueId val="{00000000-1766-9846-A2A9-25E9EF39A15B}"/>
            </c:ext>
          </c:extLst>
        </c:ser>
        <c:ser>
          <c:idx val="2"/>
          <c:order val="1"/>
          <c:tx>
            <c:strRef>
              <c:f>RawResults!$K$2</c:f>
              <c:strCache>
                <c:ptCount val="1"/>
                <c:pt idx="0">
                  <c:v>Orange</c:v>
                </c:pt>
              </c:strCache>
            </c:strRef>
          </c:tx>
          <c:spPr>
            <a:solidFill>
              <a:schemeClr val="accent2"/>
            </a:solidFill>
            <a:ln>
              <a:noFill/>
            </a:ln>
            <a:effectLst/>
          </c:spPr>
          <c:invertIfNegative val="0"/>
          <c:val>
            <c:numRef>
              <c:f>RawResults!$K$15</c:f>
              <c:numCache>
                <c:formatCode>0%</c:formatCode>
                <c:ptCount val="1"/>
                <c:pt idx="0">
                  <c:v>0</c:v>
                </c:pt>
              </c:numCache>
            </c:numRef>
          </c:val>
          <c:extLst>
            <c:ext xmlns:c16="http://schemas.microsoft.com/office/drawing/2014/chart" uri="{C3380CC4-5D6E-409C-BE32-E72D297353CC}">
              <c16:uniqueId val="{00000001-1766-9846-A2A9-25E9EF39A15B}"/>
            </c:ext>
          </c:extLst>
        </c:ser>
        <c:ser>
          <c:idx val="3"/>
          <c:order val="2"/>
          <c:tx>
            <c:strRef>
              <c:f>RawResults!$L$2</c:f>
              <c:strCache>
                <c:ptCount val="1"/>
                <c:pt idx="0">
                  <c:v>Yellow</c:v>
                </c:pt>
              </c:strCache>
            </c:strRef>
          </c:tx>
          <c:spPr>
            <a:solidFill>
              <a:schemeClr val="accent4"/>
            </a:solidFill>
            <a:ln>
              <a:noFill/>
            </a:ln>
            <a:effectLst/>
          </c:spPr>
          <c:invertIfNegative val="0"/>
          <c:val>
            <c:numRef>
              <c:f>RawResults!$L$15</c:f>
              <c:numCache>
                <c:formatCode>0%</c:formatCode>
                <c:ptCount val="1"/>
                <c:pt idx="0">
                  <c:v>0</c:v>
                </c:pt>
              </c:numCache>
            </c:numRef>
          </c:val>
          <c:extLst>
            <c:ext xmlns:c16="http://schemas.microsoft.com/office/drawing/2014/chart" uri="{C3380CC4-5D6E-409C-BE32-E72D297353CC}">
              <c16:uniqueId val="{00000002-1766-9846-A2A9-25E9EF39A15B}"/>
            </c:ext>
          </c:extLst>
        </c:ser>
        <c:ser>
          <c:idx val="4"/>
          <c:order val="3"/>
          <c:tx>
            <c:strRef>
              <c:f>RawResults!$M$2</c:f>
              <c:strCache>
                <c:ptCount val="1"/>
                <c:pt idx="0">
                  <c:v>Green</c:v>
                </c:pt>
              </c:strCache>
            </c:strRef>
          </c:tx>
          <c:spPr>
            <a:solidFill>
              <a:schemeClr val="accent6"/>
            </a:solidFill>
            <a:ln>
              <a:noFill/>
            </a:ln>
            <a:effectLst/>
          </c:spPr>
          <c:invertIfNegative val="0"/>
          <c:val>
            <c:numRef>
              <c:f>RawResults!$M$15</c:f>
              <c:numCache>
                <c:formatCode>0%</c:formatCode>
                <c:ptCount val="1"/>
                <c:pt idx="0">
                  <c:v>0</c:v>
                </c:pt>
              </c:numCache>
            </c:numRef>
          </c:val>
          <c:extLst>
            <c:ext xmlns:c16="http://schemas.microsoft.com/office/drawing/2014/chart" uri="{C3380CC4-5D6E-409C-BE32-E72D297353CC}">
              <c16:uniqueId val="{00000003-1766-9846-A2A9-25E9EF39A15B}"/>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RawResults!$N$15</c:f>
              <c:numCache>
                <c:formatCode>0%</c:formatCode>
                <c:ptCount val="1"/>
                <c:pt idx="0">
                  <c:v>1</c:v>
                </c:pt>
              </c:numCache>
            </c:numRef>
          </c:val>
          <c:extLst>
            <c:ext xmlns:c16="http://schemas.microsoft.com/office/drawing/2014/chart" uri="{C3380CC4-5D6E-409C-BE32-E72D297353CC}">
              <c16:uniqueId val="{00000004-1766-9846-A2A9-25E9EF39A15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RawResults!$J$17</c:f>
              <c:numCache>
                <c:formatCode>0%</c:formatCode>
                <c:ptCount val="1"/>
                <c:pt idx="0">
                  <c:v>0</c:v>
                </c:pt>
              </c:numCache>
            </c:numRef>
          </c:val>
          <c:extLst>
            <c:ext xmlns:c16="http://schemas.microsoft.com/office/drawing/2014/chart" uri="{C3380CC4-5D6E-409C-BE32-E72D297353CC}">
              <c16:uniqueId val="{00000000-1FA3-0540-BA16-40761C42C99F}"/>
            </c:ext>
          </c:extLst>
        </c:ser>
        <c:ser>
          <c:idx val="2"/>
          <c:order val="1"/>
          <c:tx>
            <c:strRef>
              <c:f>RawResults!$K$2</c:f>
              <c:strCache>
                <c:ptCount val="1"/>
                <c:pt idx="0">
                  <c:v>Orange</c:v>
                </c:pt>
              </c:strCache>
            </c:strRef>
          </c:tx>
          <c:spPr>
            <a:solidFill>
              <a:schemeClr val="accent2"/>
            </a:solidFill>
            <a:ln>
              <a:noFill/>
            </a:ln>
            <a:effectLst/>
          </c:spPr>
          <c:invertIfNegative val="0"/>
          <c:val>
            <c:numRef>
              <c:f>RawResults!$K$17</c:f>
              <c:numCache>
                <c:formatCode>0%</c:formatCode>
                <c:ptCount val="1"/>
                <c:pt idx="0">
                  <c:v>0</c:v>
                </c:pt>
              </c:numCache>
            </c:numRef>
          </c:val>
          <c:extLst>
            <c:ext xmlns:c16="http://schemas.microsoft.com/office/drawing/2014/chart" uri="{C3380CC4-5D6E-409C-BE32-E72D297353CC}">
              <c16:uniqueId val="{00000001-1FA3-0540-BA16-40761C42C99F}"/>
            </c:ext>
          </c:extLst>
        </c:ser>
        <c:ser>
          <c:idx val="3"/>
          <c:order val="2"/>
          <c:tx>
            <c:strRef>
              <c:f>RawResults!$L$2</c:f>
              <c:strCache>
                <c:ptCount val="1"/>
                <c:pt idx="0">
                  <c:v>Yellow</c:v>
                </c:pt>
              </c:strCache>
            </c:strRef>
          </c:tx>
          <c:spPr>
            <a:solidFill>
              <a:schemeClr val="accent4"/>
            </a:solidFill>
            <a:ln>
              <a:noFill/>
            </a:ln>
            <a:effectLst/>
          </c:spPr>
          <c:invertIfNegative val="0"/>
          <c:val>
            <c:numRef>
              <c:f>RawResults!$L$17</c:f>
              <c:numCache>
                <c:formatCode>0%</c:formatCode>
                <c:ptCount val="1"/>
                <c:pt idx="0">
                  <c:v>0</c:v>
                </c:pt>
              </c:numCache>
            </c:numRef>
          </c:val>
          <c:extLst>
            <c:ext xmlns:c16="http://schemas.microsoft.com/office/drawing/2014/chart" uri="{C3380CC4-5D6E-409C-BE32-E72D297353CC}">
              <c16:uniqueId val="{00000002-1FA3-0540-BA16-40761C42C99F}"/>
            </c:ext>
          </c:extLst>
        </c:ser>
        <c:ser>
          <c:idx val="4"/>
          <c:order val="3"/>
          <c:tx>
            <c:strRef>
              <c:f>RawResults!$M$2</c:f>
              <c:strCache>
                <c:ptCount val="1"/>
                <c:pt idx="0">
                  <c:v>Green</c:v>
                </c:pt>
              </c:strCache>
            </c:strRef>
          </c:tx>
          <c:spPr>
            <a:solidFill>
              <a:schemeClr val="accent6"/>
            </a:solidFill>
            <a:ln>
              <a:noFill/>
            </a:ln>
            <a:effectLst/>
          </c:spPr>
          <c:invertIfNegative val="0"/>
          <c:val>
            <c:numRef>
              <c:f>RawResults!$M$17</c:f>
              <c:numCache>
                <c:formatCode>0%</c:formatCode>
                <c:ptCount val="1"/>
                <c:pt idx="0">
                  <c:v>0</c:v>
                </c:pt>
              </c:numCache>
            </c:numRef>
          </c:val>
          <c:extLst>
            <c:ext xmlns:c16="http://schemas.microsoft.com/office/drawing/2014/chart" uri="{C3380CC4-5D6E-409C-BE32-E72D297353CC}">
              <c16:uniqueId val="{00000003-1FA3-0540-BA16-40761C42C99F}"/>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RawResults!$N$17</c:f>
              <c:numCache>
                <c:formatCode>0%</c:formatCode>
                <c:ptCount val="1"/>
                <c:pt idx="0">
                  <c:v>1</c:v>
                </c:pt>
              </c:numCache>
            </c:numRef>
          </c:val>
          <c:extLst>
            <c:ext xmlns:c16="http://schemas.microsoft.com/office/drawing/2014/chart" uri="{C3380CC4-5D6E-409C-BE32-E72D297353CC}">
              <c16:uniqueId val="{00000004-1FA3-0540-BA16-40761C42C99F}"/>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RawResults!$J$21</c:f>
              <c:numCache>
                <c:formatCode>0%</c:formatCode>
                <c:ptCount val="1"/>
                <c:pt idx="0">
                  <c:v>0</c:v>
                </c:pt>
              </c:numCache>
            </c:numRef>
          </c:val>
          <c:extLst>
            <c:ext xmlns:c16="http://schemas.microsoft.com/office/drawing/2014/chart" uri="{C3380CC4-5D6E-409C-BE32-E72D297353CC}">
              <c16:uniqueId val="{00000000-F664-414B-84B2-7D910BDA139C}"/>
            </c:ext>
          </c:extLst>
        </c:ser>
        <c:ser>
          <c:idx val="2"/>
          <c:order val="1"/>
          <c:tx>
            <c:strRef>
              <c:f>RawResults!$K$2</c:f>
              <c:strCache>
                <c:ptCount val="1"/>
                <c:pt idx="0">
                  <c:v>Orange</c:v>
                </c:pt>
              </c:strCache>
            </c:strRef>
          </c:tx>
          <c:spPr>
            <a:solidFill>
              <a:schemeClr val="accent2"/>
            </a:solidFill>
            <a:ln>
              <a:noFill/>
            </a:ln>
            <a:effectLst/>
          </c:spPr>
          <c:invertIfNegative val="0"/>
          <c:val>
            <c:numRef>
              <c:f>RawResults!$K$21</c:f>
              <c:numCache>
                <c:formatCode>0%</c:formatCode>
                <c:ptCount val="1"/>
                <c:pt idx="0">
                  <c:v>0</c:v>
                </c:pt>
              </c:numCache>
            </c:numRef>
          </c:val>
          <c:extLst>
            <c:ext xmlns:c16="http://schemas.microsoft.com/office/drawing/2014/chart" uri="{C3380CC4-5D6E-409C-BE32-E72D297353CC}">
              <c16:uniqueId val="{00000001-F664-414B-84B2-7D910BDA139C}"/>
            </c:ext>
          </c:extLst>
        </c:ser>
        <c:ser>
          <c:idx val="3"/>
          <c:order val="2"/>
          <c:tx>
            <c:strRef>
              <c:f>RawResults!$L$2</c:f>
              <c:strCache>
                <c:ptCount val="1"/>
                <c:pt idx="0">
                  <c:v>Yellow</c:v>
                </c:pt>
              </c:strCache>
            </c:strRef>
          </c:tx>
          <c:spPr>
            <a:solidFill>
              <a:schemeClr val="accent4"/>
            </a:solidFill>
            <a:ln>
              <a:noFill/>
            </a:ln>
            <a:effectLst/>
          </c:spPr>
          <c:invertIfNegative val="0"/>
          <c:val>
            <c:numRef>
              <c:f>RawResults!$L$21</c:f>
              <c:numCache>
                <c:formatCode>0%</c:formatCode>
                <c:ptCount val="1"/>
                <c:pt idx="0">
                  <c:v>0</c:v>
                </c:pt>
              </c:numCache>
            </c:numRef>
          </c:val>
          <c:extLst>
            <c:ext xmlns:c16="http://schemas.microsoft.com/office/drawing/2014/chart" uri="{C3380CC4-5D6E-409C-BE32-E72D297353CC}">
              <c16:uniqueId val="{00000002-F664-414B-84B2-7D910BDA139C}"/>
            </c:ext>
          </c:extLst>
        </c:ser>
        <c:ser>
          <c:idx val="4"/>
          <c:order val="3"/>
          <c:tx>
            <c:strRef>
              <c:f>RawResults!$M$2</c:f>
              <c:strCache>
                <c:ptCount val="1"/>
                <c:pt idx="0">
                  <c:v>Green</c:v>
                </c:pt>
              </c:strCache>
            </c:strRef>
          </c:tx>
          <c:spPr>
            <a:solidFill>
              <a:schemeClr val="accent6"/>
            </a:solidFill>
            <a:ln>
              <a:noFill/>
            </a:ln>
            <a:effectLst/>
          </c:spPr>
          <c:invertIfNegative val="0"/>
          <c:val>
            <c:numRef>
              <c:f>RawResults!$M$21</c:f>
              <c:numCache>
                <c:formatCode>0%</c:formatCode>
                <c:ptCount val="1"/>
                <c:pt idx="0">
                  <c:v>0</c:v>
                </c:pt>
              </c:numCache>
            </c:numRef>
          </c:val>
          <c:extLst>
            <c:ext xmlns:c16="http://schemas.microsoft.com/office/drawing/2014/chart" uri="{C3380CC4-5D6E-409C-BE32-E72D297353CC}">
              <c16:uniqueId val="{00000003-F664-414B-84B2-7D910BDA139C}"/>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F664-414B-84B2-7D910BDA139C}"/>
              </c:ext>
            </c:extLst>
          </c:dPt>
          <c:val>
            <c:numRef>
              <c:f>RawResults!$N$21</c:f>
              <c:numCache>
                <c:formatCode>0%</c:formatCode>
                <c:ptCount val="1"/>
                <c:pt idx="0">
                  <c:v>1</c:v>
                </c:pt>
              </c:numCache>
            </c:numRef>
          </c:val>
          <c:extLst>
            <c:ext xmlns:c16="http://schemas.microsoft.com/office/drawing/2014/chart" uri="{C3380CC4-5D6E-409C-BE32-E72D297353CC}">
              <c16:uniqueId val="{00000004-F664-414B-84B2-7D910BDA139C}"/>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RawResults!$J$27</c:f>
              <c:numCache>
                <c:formatCode>0%</c:formatCode>
                <c:ptCount val="1"/>
                <c:pt idx="0">
                  <c:v>0</c:v>
                </c:pt>
              </c:numCache>
            </c:numRef>
          </c:val>
          <c:extLst>
            <c:ext xmlns:c16="http://schemas.microsoft.com/office/drawing/2014/chart" uri="{C3380CC4-5D6E-409C-BE32-E72D297353CC}">
              <c16:uniqueId val="{00000000-30AA-8140-BE74-0031C7C47F12}"/>
            </c:ext>
          </c:extLst>
        </c:ser>
        <c:ser>
          <c:idx val="2"/>
          <c:order val="1"/>
          <c:tx>
            <c:strRef>
              <c:f>RawResults!$K$2</c:f>
              <c:strCache>
                <c:ptCount val="1"/>
                <c:pt idx="0">
                  <c:v>Orange</c:v>
                </c:pt>
              </c:strCache>
            </c:strRef>
          </c:tx>
          <c:spPr>
            <a:solidFill>
              <a:schemeClr val="accent2"/>
            </a:solidFill>
            <a:ln>
              <a:noFill/>
            </a:ln>
            <a:effectLst/>
          </c:spPr>
          <c:invertIfNegative val="0"/>
          <c:val>
            <c:numRef>
              <c:f>RawResults!$K$27</c:f>
              <c:numCache>
                <c:formatCode>0%</c:formatCode>
                <c:ptCount val="1"/>
                <c:pt idx="0">
                  <c:v>0</c:v>
                </c:pt>
              </c:numCache>
            </c:numRef>
          </c:val>
          <c:extLst>
            <c:ext xmlns:c16="http://schemas.microsoft.com/office/drawing/2014/chart" uri="{C3380CC4-5D6E-409C-BE32-E72D297353CC}">
              <c16:uniqueId val="{00000001-30AA-8140-BE74-0031C7C47F12}"/>
            </c:ext>
          </c:extLst>
        </c:ser>
        <c:ser>
          <c:idx val="3"/>
          <c:order val="2"/>
          <c:tx>
            <c:strRef>
              <c:f>RawResults!$L$2</c:f>
              <c:strCache>
                <c:ptCount val="1"/>
                <c:pt idx="0">
                  <c:v>Yellow</c:v>
                </c:pt>
              </c:strCache>
            </c:strRef>
          </c:tx>
          <c:spPr>
            <a:solidFill>
              <a:schemeClr val="accent4"/>
            </a:solidFill>
            <a:ln>
              <a:noFill/>
            </a:ln>
            <a:effectLst/>
          </c:spPr>
          <c:invertIfNegative val="0"/>
          <c:val>
            <c:numRef>
              <c:f>RawResults!$L$27</c:f>
              <c:numCache>
                <c:formatCode>0%</c:formatCode>
                <c:ptCount val="1"/>
                <c:pt idx="0">
                  <c:v>0</c:v>
                </c:pt>
              </c:numCache>
            </c:numRef>
          </c:val>
          <c:extLst>
            <c:ext xmlns:c16="http://schemas.microsoft.com/office/drawing/2014/chart" uri="{C3380CC4-5D6E-409C-BE32-E72D297353CC}">
              <c16:uniqueId val="{00000002-30AA-8140-BE74-0031C7C47F12}"/>
            </c:ext>
          </c:extLst>
        </c:ser>
        <c:ser>
          <c:idx val="4"/>
          <c:order val="3"/>
          <c:tx>
            <c:strRef>
              <c:f>RawResults!$M$2</c:f>
              <c:strCache>
                <c:ptCount val="1"/>
                <c:pt idx="0">
                  <c:v>Green</c:v>
                </c:pt>
              </c:strCache>
            </c:strRef>
          </c:tx>
          <c:spPr>
            <a:solidFill>
              <a:schemeClr val="accent6"/>
            </a:solidFill>
            <a:ln>
              <a:noFill/>
            </a:ln>
            <a:effectLst/>
          </c:spPr>
          <c:invertIfNegative val="0"/>
          <c:val>
            <c:numRef>
              <c:f>RawResults!$M$27</c:f>
              <c:numCache>
                <c:formatCode>0%</c:formatCode>
                <c:ptCount val="1"/>
                <c:pt idx="0">
                  <c:v>0</c:v>
                </c:pt>
              </c:numCache>
            </c:numRef>
          </c:val>
          <c:extLst>
            <c:ext xmlns:c16="http://schemas.microsoft.com/office/drawing/2014/chart" uri="{C3380CC4-5D6E-409C-BE32-E72D297353CC}">
              <c16:uniqueId val="{00000003-30AA-8140-BE74-0031C7C47F12}"/>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30AA-8140-BE74-0031C7C47F12}"/>
              </c:ext>
            </c:extLst>
          </c:dPt>
          <c:val>
            <c:numRef>
              <c:f>RawResults!$N$27</c:f>
              <c:numCache>
                <c:formatCode>0%</c:formatCode>
                <c:ptCount val="1"/>
                <c:pt idx="0">
                  <c:v>1</c:v>
                </c:pt>
              </c:numCache>
            </c:numRef>
          </c:val>
          <c:extLst>
            <c:ext xmlns:c16="http://schemas.microsoft.com/office/drawing/2014/chart" uri="{C3380CC4-5D6E-409C-BE32-E72D297353CC}">
              <c16:uniqueId val="{00000004-30AA-8140-BE74-0031C7C47F12}"/>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RawResults!$J$32</c:f>
              <c:numCache>
                <c:formatCode>0%</c:formatCode>
                <c:ptCount val="1"/>
                <c:pt idx="0">
                  <c:v>0</c:v>
                </c:pt>
              </c:numCache>
            </c:numRef>
          </c:val>
          <c:extLst>
            <c:ext xmlns:c16="http://schemas.microsoft.com/office/drawing/2014/chart" uri="{C3380CC4-5D6E-409C-BE32-E72D297353CC}">
              <c16:uniqueId val="{00000000-BB38-B14A-A07F-15354564FF7A}"/>
            </c:ext>
          </c:extLst>
        </c:ser>
        <c:ser>
          <c:idx val="2"/>
          <c:order val="1"/>
          <c:tx>
            <c:strRef>
              <c:f>RawResults!$K$2</c:f>
              <c:strCache>
                <c:ptCount val="1"/>
                <c:pt idx="0">
                  <c:v>Orange</c:v>
                </c:pt>
              </c:strCache>
            </c:strRef>
          </c:tx>
          <c:spPr>
            <a:solidFill>
              <a:schemeClr val="accent2"/>
            </a:solidFill>
            <a:ln>
              <a:noFill/>
            </a:ln>
            <a:effectLst/>
          </c:spPr>
          <c:invertIfNegative val="0"/>
          <c:val>
            <c:numRef>
              <c:f>RawResults!$K$32</c:f>
              <c:numCache>
                <c:formatCode>0%</c:formatCode>
                <c:ptCount val="1"/>
                <c:pt idx="0">
                  <c:v>0</c:v>
                </c:pt>
              </c:numCache>
            </c:numRef>
          </c:val>
          <c:extLst>
            <c:ext xmlns:c16="http://schemas.microsoft.com/office/drawing/2014/chart" uri="{C3380CC4-5D6E-409C-BE32-E72D297353CC}">
              <c16:uniqueId val="{00000001-BB38-B14A-A07F-15354564FF7A}"/>
            </c:ext>
          </c:extLst>
        </c:ser>
        <c:ser>
          <c:idx val="3"/>
          <c:order val="2"/>
          <c:tx>
            <c:strRef>
              <c:f>RawResults!$L$2</c:f>
              <c:strCache>
                <c:ptCount val="1"/>
                <c:pt idx="0">
                  <c:v>Yellow</c:v>
                </c:pt>
              </c:strCache>
            </c:strRef>
          </c:tx>
          <c:spPr>
            <a:solidFill>
              <a:schemeClr val="accent4"/>
            </a:solidFill>
            <a:ln>
              <a:noFill/>
            </a:ln>
            <a:effectLst/>
          </c:spPr>
          <c:invertIfNegative val="0"/>
          <c:val>
            <c:numRef>
              <c:f>RawResults!$L$32</c:f>
              <c:numCache>
                <c:formatCode>0%</c:formatCode>
                <c:ptCount val="1"/>
                <c:pt idx="0">
                  <c:v>0</c:v>
                </c:pt>
              </c:numCache>
            </c:numRef>
          </c:val>
          <c:extLst>
            <c:ext xmlns:c16="http://schemas.microsoft.com/office/drawing/2014/chart" uri="{C3380CC4-5D6E-409C-BE32-E72D297353CC}">
              <c16:uniqueId val="{00000002-BB38-B14A-A07F-15354564FF7A}"/>
            </c:ext>
          </c:extLst>
        </c:ser>
        <c:ser>
          <c:idx val="4"/>
          <c:order val="3"/>
          <c:tx>
            <c:strRef>
              <c:f>RawResults!$M$2</c:f>
              <c:strCache>
                <c:ptCount val="1"/>
                <c:pt idx="0">
                  <c:v>Green</c:v>
                </c:pt>
              </c:strCache>
            </c:strRef>
          </c:tx>
          <c:spPr>
            <a:solidFill>
              <a:schemeClr val="accent6"/>
            </a:solidFill>
            <a:ln>
              <a:noFill/>
            </a:ln>
            <a:effectLst/>
          </c:spPr>
          <c:invertIfNegative val="0"/>
          <c:val>
            <c:numRef>
              <c:f>RawResults!$M$32</c:f>
              <c:numCache>
                <c:formatCode>0%</c:formatCode>
                <c:ptCount val="1"/>
                <c:pt idx="0">
                  <c:v>0</c:v>
                </c:pt>
              </c:numCache>
            </c:numRef>
          </c:val>
          <c:extLst>
            <c:ext xmlns:c16="http://schemas.microsoft.com/office/drawing/2014/chart" uri="{C3380CC4-5D6E-409C-BE32-E72D297353CC}">
              <c16:uniqueId val="{00000003-BB38-B14A-A07F-15354564FF7A}"/>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BB38-B14A-A07F-15354564FF7A}"/>
              </c:ext>
            </c:extLst>
          </c:dPt>
          <c:val>
            <c:numRef>
              <c:f>RawResults!$N$32</c:f>
              <c:numCache>
                <c:formatCode>0%</c:formatCode>
                <c:ptCount val="1"/>
                <c:pt idx="0">
                  <c:v>1</c:v>
                </c:pt>
              </c:numCache>
            </c:numRef>
          </c:val>
          <c:extLst>
            <c:ext xmlns:c16="http://schemas.microsoft.com/office/drawing/2014/chart" uri="{C3380CC4-5D6E-409C-BE32-E72D297353CC}">
              <c16:uniqueId val="{00000004-BB38-B14A-A07F-15354564FF7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RawResults!$J$35</c:f>
              <c:numCache>
                <c:formatCode>0%</c:formatCode>
                <c:ptCount val="1"/>
                <c:pt idx="0">
                  <c:v>0</c:v>
                </c:pt>
              </c:numCache>
            </c:numRef>
          </c:val>
          <c:extLst>
            <c:ext xmlns:c16="http://schemas.microsoft.com/office/drawing/2014/chart" uri="{C3380CC4-5D6E-409C-BE32-E72D297353CC}">
              <c16:uniqueId val="{00000000-BFFD-6041-8F22-25FEA7C1B000}"/>
            </c:ext>
          </c:extLst>
        </c:ser>
        <c:ser>
          <c:idx val="2"/>
          <c:order val="1"/>
          <c:tx>
            <c:strRef>
              <c:f>RawResults!$K$2</c:f>
              <c:strCache>
                <c:ptCount val="1"/>
                <c:pt idx="0">
                  <c:v>Orange</c:v>
                </c:pt>
              </c:strCache>
            </c:strRef>
          </c:tx>
          <c:spPr>
            <a:solidFill>
              <a:schemeClr val="accent2"/>
            </a:solidFill>
            <a:ln>
              <a:noFill/>
            </a:ln>
            <a:effectLst/>
          </c:spPr>
          <c:invertIfNegative val="0"/>
          <c:val>
            <c:numRef>
              <c:f>RawResults!$K$35</c:f>
              <c:numCache>
                <c:formatCode>0%</c:formatCode>
                <c:ptCount val="1"/>
                <c:pt idx="0">
                  <c:v>0</c:v>
                </c:pt>
              </c:numCache>
            </c:numRef>
          </c:val>
          <c:extLst>
            <c:ext xmlns:c16="http://schemas.microsoft.com/office/drawing/2014/chart" uri="{C3380CC4-5D6E-409C-BE32-E72D297353CC}">
              <c16:uniqueId val="{00000001-BFFD-6041-8F22-25FEA7C1B000}"/>
            </c:ext>
          </c:extLst>
        </c:ser>
        <c:ser>
          <c:idx val="3"/>
          <c:order val="2"/>
          <c:tx>
            <c:strRef>
              <c:f>RawResults!$L$2</c:f>
              <c:strCache>
                <c:ptCount val="1"/>
                <c:pt idx="0">
                  <c:v>Yellow</c:v>
                </c:pt>
              </c:strCache>
            </c:strRef>
          </c:tx>
          <c:spPr>
            <a:solidFill>
              <a:schemeClr val="accent4"/>
            </a:solidFill>
            <a:ln>
              <a:noFill/>
            </a:ln>
            <a:effectLst/>
          </c:spPr>
          <c:invertIfNegative val="0"/>
          <c:val>
            <c:numRef>
              <c:f>RawResults!$L$35</c:f>
              <c:numCache>
                <c:formatCode>0%</c:formatCode>
                <c:ptCount val="1"/>
                <c:pt idx="0">
                  <c:v>0</c:v>
                </c:pt>
              </c:numCache>
            </c:numRef>
          </c:val>
          <c:extLst>
            <c:ext xmlns:c16="http://schemas.microsoft.com/office/drawing/2014/chart" uri="{C3380CC4-5D6E-409C-BE32-E72D297353CC}">
              <c16:uniqueId val="{00000002-BFFD-6041-8F22-25FEA7C1B000}"/>
            </c:ext>
          </c:extLst>
        </c:ser>
        <c:ser>
          <c:idx val="4"/>
          <c:order val="3"/>
          <c:tx>
            <c:strRef>
              <c:f>RawResults!$M$2</c:f>
              <c:strCache>
                <c:ptCount val="1"/>
                <c:pt idx="0">
                  <c:v>Green</c:v>
                </c:pt>
              </c:strCache>
            </c:strRef>
          </c:tx>
          <c:spPr>
            <a:solidFill>
              <a:schemeClr val="accent6"/>
            </a:solidFill>
            <a:ln>
              <a:noFill/>
            </a:ln>
            <a:effectLst/>
          </c:spPr>
          <c:invertIfNegative val="0"/>
          <c:val>
            <c:numRef>
              <c:f>RawResults!$M$35</c:f>
              <c:numCache>
                <c:formatCode>0%</c:formatCode>
                <c:ptCount val="1"/>
                <c:pt idx="0">
                  <c:v>0</c:v>
                </c:pt>
              </c:numCache>
            </c:numRef>
          </c:val>
          <c:extLst>
            <c:ext xmlns:c16="http://schemas.microsoft.com/office/drawing/2014/chart" uri="{C3380CC4-5D6E-409C-BE32-E72D297353CC}">
              <c16:uniqueId val="{00000003-BFFD-6041-8F22-25FEA7C1B000}"/>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BFFD-6041-8F22-25FEA7C1B000}"/>
              </c:ext>
            </c:extLst>
          </c:dPt>
          <c:val>
            <c:numRef>
              <c:f>RawResults!$N$35</c:f>
              <c:numCache>
                <c:formatCode>0%</c:formatCode>
                <c:ptCount val="1"/>
                <c:pt idx="0">
                  <c:v>1</c:v>
                </c:pt>
              </c:numCache>
            </c:numRef>
          </c:val>
          <c:extLst>
            <c:ext xmlns:c16="http://schemas.microsoft.com/office/drawing/2014/chart" uri="{C3380CC4-5D6E-409C-BE32-E72D297353CC}">
              <c16:uniqueId val="{00000004-BFFD-6041-8F22-25FEA7C1B000}"/>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RawResults!$J$38</c:f>
              <c:numCache>
                <c:formatCode>0%</c:formatCode>
                <c:ptCount val="1"/>
                <c:pt idx="0">
                  <c:v>0</c:v>
                </c:pt>
              </c:numCache>
            </c:numRef>
          </c:val>
          <c:extLst>
            <c:ext xmlns:c16="http://schemas.microsoft.com/office/drawing/2014/chart" uri="{C3380CC4-5D6E-409C-BE32-E72D297353CC}">
              <c16:uniqueId val="{00000000-0789-F747-B3D7-98802DB20051}"/>
            </c:ext>
          </c:extLst>
        </c:ser>
        <c:ser>
          <c:idx val="2"/>
          <c:order val="1"/>
          <c:tx>
            <c:strRef>
              <c:f>RawResults!$K$2</c:f>
              <c:strCache>
                <c:ptCount val="1"/>
                <c:pt idx="0">
                  <c:v>Orange</c:v>
                </c:pt>
              </c:strCache>
            </c:strRef>
          </c:tx>
          <c:spPr>
            <a:solidFill>
              <a:schemeClr val="accent2"/>
            </a:solidFill>
            <a:ln>
              <a:noFill/>
            </a:ln>
            <a:effectLst/>
          </c:spPr>
          <c:invertIfNegative val="0"/>
          <c:val>
            <c:numRef>
              <c:f>RawResults!$K$38</c:f>
              <c:numCache>
                <c:formatCode>0%</c:formatCode>
                <c:ptCount val="1"/>
                <c:pt idx="0">
                  <c:v>0</c:v>
                </c:pt>
              </c:numCache>
            </c:numRef>
          </c:val>
          <c:extLst>
            <c:ext xmlns:c16="http://schemas.microsoft.com/office/drawing/2014/chart" uri="{C3380CC4-5D6E-409C-BE32-E72D297353CC}">
              <c16:uniqueId val="{00000001-0789-F747-B3D7-98802DB20051}"/>
            </c:ext>
          </c:extLst>
        </c:ser>
        <c:ser>
          <c:idx val="3"/>
          <c:order val="2"/>
          <c:tx>
            <c:strRef>
              <c:f>RawResults!$L$2</c:f>
              <c:strCache>
                <c:ptCount val="1"/>
                <c:pt idx="0">
                  <c:v>Yellow</c:v>
                </c:pt>
              </c:strCache>
            </c:strRef>
          </c:tx>
          <c:spPr>
            <a:solidFill>
              <a:schemeClr val="accent4"/>
            </a:solidFill>
            <a:ln>
              <a:noFill/>
            </a:ln>
            <a:effectLst/>
          </c:spPr>
          <c:invertIfNegative val="0"/>
          <c:val>
            <c:numRef>
              <c:f>RawResults!$L$38</c:f>
              <c:numCache>
                <c:formatCode>0%</c:formatCode>
                <c:ptCount val="1"/>
                <c:pt idx="0">
                  <c:v>0</c:v>
                </c:pt>
              </c:numCache>
            </c:numRef>
          </c:val>
          <c:extLst>
            <c:ext xmlns:c16="http://schemas.microsoft.com/office/drawing/2014/chart" uri="{C3380CC4-5D6E-409C-BE32-E72D297353CC}">
              <c16:uniqueId val="{00000002-0789-F747-B3D7-98802DB20051}"/>
            </c:ext>
          </c:extLst>
        </c:ser>
        <c:ser>
          <c:idx val="4"/>
          <c:order val="3"/>
          <c:tx>
            <c:strRef>
              <c:f>RawResults!$M$2</c:f>
              <c:strCache>
                <c:ptCount val="1"/>
                <c:pt idx="0">
                  <c:v>Green</c:v>
                </c:pt>
              </c:strCache>
            </c:strRef>
          </c:tx>
          <c:spPr>
            <a:solidFill>
              <a:schemeClr val="accent6"/>
            </a:solidFill>
            <a:ln>
              <a:noFill/>
            </a:ln>
            <a:effectLst/>
          </c:spPr>
          <c:invertIfNegative val="0"/>
          <c:val>
            <c:numRef>
              <c:f>RawResults!$M$38</c:f>
              <c:numCache>
                <c:formatCode>0%</c:formatCode>
                <c:ptCount val="1"/>
                <c:pt idx="0">
                  <c:v>0</c:v>
                </c:pt>
              </c:numCache>
            </c:numRef>
          </c:val>
          <c:extLst>
            <c:ext xmlns:c16="http://schemas.microsoft.com/office/drawing/2014/chart" uri="{C3380CC4-5D6E-409C-BE32-E72D297353CC}">
              <c16:uniqueId val="{00000003-0789-F747-B3D7-98802DB20051}"/>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0789-F747-B3D7-98802DB20051}"/>
              </c:ext>
            </c:extLst>
          </c:dPt>
          <c:val>
            <c:numRef>
              <c:f>RawResults!$N$38</c:f>
              <c:numCache>
                <c:formatCode>0%</c:formatCode>
                <c:ptCount val="1"/>
                <c:pt idx="0">
                  <c:v>1</c:v>
                </c:pt>
              </c:numCache>
            </c:numRef>
          </c:val>
          <c:extLst>
            <c:ext xmlns:c16="http://schemas.microsoft.com/office/drawing/2014/chart" uri="{C3380CC4-5D6E-409C-BE32-E72D297353CC}">
              <c16:uniqueId val="{00000004-0789-F747-B3D7-98802DB20051}"/>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RawResults!$J$39</c:f>
              <c:numCache>
                <c:formatCode>0%</c:formatCode>
                <c:ptCount val="1"/>
                <c:pt idx="0">
                  <c:v>0</c:v>
                </c:pt>
              </c:numCache>
            </c:numRef>
          </c:val>
          <c:extLst>
            <c:ext xmlns:c16="http://schemas.microsoft.com/office/drawing/2014/chart" uri="{C3380CC4-5D6E-409C-BE32-E72D297353CC}">
              <c16:uniqueId val="{00000000-9406-034F-A31E-4E39FE0235AD}"/>
            </c:ext>
          </c:extLst>
        </c:ser>
        <c:ser>
          <c:idx val="2"/>
          <c:order val="1"/>
          <c:tx>
            <c:strRef>
              <c:f>RawResults!$K$2</c:f>
              <c:strCache>
                <c:ptCount val="1"/>
                <c:pt idx="0">
                  <c:v>Orange</c:v>
                </c:pt>
              </c:strCache>
            </c:strRef>
          </c:tx>
          <c:spPr>
            <a:solidFill>
              <a:schemeClr val="accent2"/>
            </a:solidFill>
            <a:ln>
              <a:noFill/>
            </a:ln>
            <a:effectLst/>
          </c:spPr>
          <c:invertIfNegative val="0"/>
          <c:val>
            <c:numRef>
              <c:f>RawResults!$K$39</c:f>
              <c:numCache>
                <c:formatCode>0%</c:formatCode>
                <c:ptCount val="1"/>
                <c:pt idx="0">
                  <c:v>0</c:v>
                </c:pt>
              </c:numCache>
            </c:numRef>
          </c:val>
          <c:extLst>
            <c:ext xmlns:c16="http://schemas.microsoft.com/office/drawing/2014/chart" uri="{C3380CC4-5D6E-409C-BE32-E72D297353CC}">
              <c16:uniqueId val="{00000001-9406-034F-A31E-4E39FE0235AD}"/>
            </c:ext>
          </c:extLst>
        </c:ser>
        <c:ser>
          <c:idx val="3"/>
          <c:order val="2"/>
          <c:tx>
            <c:strRef>
              <c:f>RawResults!$L$2</c:f>
              <c:strCache>
                <c:ptCount val="1"/>
                <c:pt idx="0">
                  <c:v>Yellow</c:v>
                </c:pt>
              </c:strCache>
            </c:strRef>
          </c:tx>
          <c:spPr>
            <a:solidFill>
              <a:schemeClr val="accent4"/>
            </a:solidFill>
            <a:ln>
              <a:noFill/>
            </a:ln>
            <a:effectLst/>
          </c:spPr>
          <c:invertIfNegative val="0"/>
          <c:val>
            <c:numRef>
              <c:f>RawResults!$L$39</c:f>
              <c:numCache>
                <c:formatCode>0%</c:formatCode>
                <c:ptCount val="1"/>
                <c:pt idx="0">
                  <c:v>0</c:v>
                </c:pt>
              </c:numCache>
            </c:numRef>
          </c:val>
          <c:extLst>
            <c:ext xmlns:c16="http://schemas.microsoft.com/office/drawing/2014/chart" uri="{C3380CC4-5D6E-409C-BE32-E72D297353CC}">
              <c16:uniqueId val="{00000002-9406-034F-A31E-4E39FE0235AD}"/>
            </c:ext>
          </c:extLst>
        </c:ser>
        <c:ser>
          <c:idx val="4"/>
          <c:order val="3"/>
          <c:tx>
            <c:strRef>
              <c:f>RawResults!$M$2</c:f>
              <c:strCache>
                <c:ptCount val="1"/>
                <c:pt idx="0">
                  <c:v>Green</c:v>
                </c:pt>
              </c:strCache>
            </c:strRef>
          </c:tx>
          <c:spPr>
            <a:solidFill>
              <a:schemeClr val="accent6"/>
            </a:solidFill>
            <a:ln>
              <a:noFill/>
            </a:ln>
            <a:effectLst/>
          </c:spPr>
          <c:invertIfNegative val="0"/>
          <c:val>
            <c:numRef>
              <c:f>RawResults!$M$39</c:f>
              <c:numCache>
                <c:formatCode>0%</c:formatCode>
                <c:ptCount val="1"/>
                <c:pt idx="0">
                  <c:v>0</c:v>
                </c:pt>
              </c:numCache>
            </c:numRef>
          </c:val>
          <c:extLst>
            <c:ext xmlns:c16="http://schemas.microsoft.com/office/drawing/2014/chart" uri="{C3380CC4-5D6E-409C-BE32-E72D297353CC}">
              <c16:uniqueId val="{00000003-9406-034F-A31E-4E39FE0235AD}"/>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9406-034F-A31E-4E39FE0235AD}"/>
              </c:ext>
            </c:extLst>
          </c:dPt>
          <c:val>
            <c:numRef>
              <c:f>RawResults!$N$39</c:f>
              <c:numCache>
                <c:formatCode>0%</c:formatCode>
                <c:ptCount val="1"/>
                <c:pt idx="0">
                  <c:v>1</c:v>
                </c:pt>
              </c:numCache>
            </c:numRef>
          </c:val>
          <c:extLst>
            <c:ext xmlns:c16="http://schemas.microsoft.com/office/drawing/2014/chart" uri="{C3380CC4-5D6E-409C-BE32-E72D297353CC}">
              <c16:uniqueId val="{00000004-9406-034F-A31E-4E39FE0235AD}"/>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RawResults!$J$17</c:f>
              <c:numCache>
                <c:formatCode>0%</c:formatCode>
                <c:ptCount val="1"/>
                <c:pt idx="0">
                  <c:v>0</c:v>
                </c:pt>
              </c:numCache>
            </c:numRef>
          </c:val>
          <c:extLst>
            <c:ext xmlns:c16="http://schemas.microsoft.com/office/drawing/2014/chart" uri="{C3380CC4-5D6E-409C-BE32-E72D297353CC}">
              <c16:uniqueId val="{00000000-179F-B740-9863-7A45AD96F6B7}"/>
            </c:ext>
          </c:extLst>
        </c:ser>
        <c:ser>
          <c:idx val="2"/>
          <c:order val="1"/>
          <c:tx>
            <c:strRef>
              <c:f>RawResults!$K$2</c:f>
              <c:strCache>
                <c:ptCount val="1"/>
                <c:pt idx="0">
                  <c:v>Orange</c:v>
                </c:pt>
              </c:strCache>
            </c:strRef>
          </c:tx>
          <c:spPr>
            <a:solidFill>
              <a:schemeClr val="accent2"/>
            </a:solidFill>
            <a:ln>
              <a:noFill/>
            </a:ln>
            <a:effectLst/>
          </c:spPr>
          <c:invertIfNegative val="0"/>
          <c:val>
            <c:numRef>
              <c:f>RawResults!$K$17</c:f>
              <c:numCache>
                <c:formatCode>0%</c:formatCode>
                <c:ptCount val="1"/>
                <c:pt idx="0">
                  <c:v>0</c:v>
                </c:pt>
              </c:numCache>
            </c:numRef>
          </c:val>
          <c:extLst>
            <c:ext xmlns:c16="http://schemas.microsoft.com/office/drawing/2014/chart" uri="{C3380CC4-5D6E-409C-BE32-E72D297353CC}">
              <c16:uniqueId val="{00000001-179F-B740-9863-7A45AD96F6B7}"/>
            </c:ext>
          </c:extLst>
        </c:ser>
        <c:ser>
          <c:idx val="3"/>
          <c:order val="2"/>
          <c:tx>
            <c:strRef>
              <c:f>RawResults!$L$2</c:f>
              <c:strCache>
                <c:ptCount val="1"/>
                <c:pt idx="0">
                  <c:v>Yellow</c:v>
                </c:pt>
              </c:strCache>
            </c:strRef>
          </c:tx>
          <c:spPr>
            <a:solidFill>
              <a:schemeClr val="accent4"/>
            </a:solidFill>
            <a:ln>
              <a:noFill/>
            </a:ln>
            <a:effectLst/>
          </c:spPr>
          <c:invertIfNegative val="0"/>
          <c:val>
            <c:numRef>
              <c:f>RawResults!$L$17</c:f>
              <c:numCache>
                <c:formatCode>0%</c:formatCode>
                <c:ptCount val="1"/>
                <c:pt idx="0">
                  <c:v>0</c:v>
                </c:pt>
              </c:numCache>
            </c:numRef>
          </c:val>
          <c:extLst>
            <c:ext xmlns:c16="http://schemas.microsoft.com/office/drawing/2014/chart" uri="{C3380CC4-5D6E-409C-BE32-E72D297353CC}">
              <c16:uniqueId val="{00000002-179F-B740-9863-7A45AD96F6B7}"/>
            </c:ext>
          </c:extLst>
        </c:ser>
        <c:ser>
          <c:idx val="4"/>
          <c:order val="3"/>
          <c:tx>
            <c:strRef>
              <c:f>RawResults!$M$2</c:f>
              <c:strCache>
                <c:ptCount val="1"/>
                <c:pt idx="0">
                  <c:v>Green</c:v>
                </c:pt>
              </c:strCache>
            </c:strRef>
          </c:tx>
          <c:spPr>
            <a:solidFill>
              <a:schemeClr val="accent6"/>
            </a:solidFill>
            <a:ln>
              <a:noFill/>
            </a:ln>
            <a:effectLst/>
          </c:spPr>
          <c:invertIfNegative val="0"/>
          <c:val>
            <c:numRef>
              <c:f>RawResults!$M$17</c:f>
              <c:numCache>
                <c:formatCode>0%</c:formatCode>
                <c:ptCount val="1"/>
                <c:pt idx="0">
                  <c:v>0</c:v>
                </c:pt>
              </c:numCache>
            </c:numRef>
          </c:val>
          <c:extLst>
            <c:ext xmlns:c16="http://schemas.microsoft.com/office/drawing/2014/chart" uri="{C3380CC4-5D6E-409C-BE32-E72D297353CC}">
              <c16:uniqueId val="{00000003-179F-B740-9863-7A45AD96F6B7}"/>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RawResults!$N$17</c:f>
              <c:numCache>
                <c:formatCode>0%</c:formatCode>
                <c:ptCount val="1"/>
                <c:pt idx="0">
                  <c:v>1</c:v>
                </c:pt>
              </c:numCache>
            </c:numRef>
          </c:val>
          <c:extLst>
            <c:ext xmlns:c16="http://schemas.microsoft.com/office/drawing/2014/chart" uri="{C3380CC4-5D6E-409C-BE32-E72D297353CC}">
              <c16:uniqueId val="{00000004-179F-B740-9863-7A45AD96F6B7}"/>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RawResults!$J$46</c:f>
              <c:numCache>
                <c:formatCode>0%</c:formatCode>
                <c:ptCount val="1"/>
                <c:pt idx="0">
                  <c:v>0</c:v>
                </c:pt>
              </c:numCache>
            </c:numRef>
          </c:val>
          <c:extLst>
            <c:ext xmlns:c16="http://schemas.microsoft.com/office/drawing/2014/chart" uri="{C3380CC4-5D6E-409C-BE32-E72D297353CC}">
              <c16:uniqueId val="{00000000-EC09-094C-B779-EE0046F8B324}"/>
            </c:ext>
          </c:extLst>
        </c:ser>
        <c:ser>
          <c:idx val="2"/>
          <c:order val="1"/>
          <c:tx>
            <c:strRef>
              <c:f>RawResults!$K$2</c:f>
              <c:strCache>
                <c:ptCount val="1"/>
                <c:pt idx="0">
                  <c:v>Orange</c:v>
                </c:pt>
              </c:strCache>
            </c:strRef>
          </c:tx>
          <c:spPr>
            <a:solidFill>
              <a:schemeClr val="accent2"/>
            </a:solidFill>
            <a:ln>
              <a:noFill/>
            </a:ln>
            <a:effectLst/>
          </c:spPr>
          <c:invertIfNegative val="0"/>
          <c:val>
            <c:numRef>
              <c:f>RawResults!$K$46</c:f>
              <c:numCache>
                <c:formatCode>0%</c:formatCode>
                <c:ptCount val="1"/>
                <c:pt idx="0">
                  <c:v>0</c:v>
                </c:pt>
              </c:numCache>
            </c:numRef>
          </c:val>
          <c:extLst>
            <c:ext xmlns:c16="http://schemas.microsoft.com/office/drawing/2014/chart" uri="{C3380CC4-5D6E-409C-BE32-E72D297353CC}">
              <c16:uniqueId val="{00000001-EC09-094C-B779-EE0046F8B324}"/>
            </c:ext>
          </c:extLst>
        </c:ser>
        <c:ser>
          <c:idx val="3"/>
          <c:order val="2"/>
          <c:tx>
            <c:strRef>
              <c:f>RawResults!$L$2</c:f>
              <c:strCache>
                <c:ptCount val="1"/>
                <c:pt idx="0">
                  <c:v>Yellow</c:v>
                </c:pt>
              </c:strCache>
            </c:strRef>
          </c:tx>
          <c:spPr>
            <a:solidFill>
              <a:schemeClr val="accent4"/>
            </a:solidFill>
            <a:ln>
              <a:noFill/>
            </a:ln>
            <a:effectLst/>
          </c:spPr>
          <c:invertIfNegative val="0"/>
          <c:val>
            <c:numRef>
              <c:f>RawResults!$L$46</c:f>
              <c:numCache>
                <c:formatCode>0%</c:formatCode>
                <c:ptCount val="1"/>
                <c:pt idx="0">
                  <c:v>0</c:v>
                </c:pt>
              </c:numCache>
            </c:numRef>
          </c:val>
          <c:extLst>
            <c:ext xmlns:c16="http://schemas.microsoft.com/office/drawing/2014/chart" uri="{C3380CC4-5D6E-409C-BE32-E72D297353CC}">
              <c16:uniqueId val="{00000002-EC09-094C-B779-EE0046F8B324}"/>
            </c:ext>
          </c:extLst>
        </c:ser>
        <c:ser>
          <c:idx val="4"/>
          <c:order val="3"/>
          <c:tx>
            <c:strRef>
              <c:f>RawResults!$M$2</c:f>
              <c:strCache>
                <c:ptCount val="1"/>
                <c:pt idx="0">
                  <c:v>Green</c:v>
                </c:pt>
              </c:strCache>
            </c:strRef>
          </c:tx>
          <c:spPr>
            <a:solidFill>
              <a:schemeClr val="accent6"/>
            </a:solidFill>
            <a:ln>
              <a:noFill/>
            </a:ln>
            <a:effectLst/>
          </c:spPr>
          <c:invertIfNegative val="0"/>
          <c:val>
            <c:numRef>
              <c:f>RawResults!$M$46</c:f>
              <c:numCache>
                <c:formatCode>0%</c:formatCode>
                <c:ptCount val="1"/>
                <c:pt idx="0">
                  <c:v>0</c:v>
                </c:pt>
              </c:numCache>
            </c:numRef>
          </c:val>
          <c:extLst>
            <c:ext xmlns:c16="http://schemas.microsoft.com/office/drawing/2014/chart" uri="{C3380CC4-5D6E-409C-BE32-E72D297353CC}">
              <c16:uniqueId val="{00000003-EC09-094C-B779-EE0046F8B324}"/>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EC09-094C-B779-EE0046F8B324}"/>
              </c:ext>
            </c:extLst>
          </c:dPt>
          <c:val>
            <c:numRef>
              <c:f>RawResults!$N$46</c:f>
              <c:numCache>
                <c:formatCode>0%</c:formatCode>
                <c:ptCount val="1"/>
                <c:pt idx="0">
                  <c:v>1</c:v>
                </c:pt>
              </c:numCache>
            </c:numRef>
          </c:val>
          <c:extLst>
            <c:ext xmlns:c16="http://schemas.microsoft.com/office/drawing/2014/chart" uri="{C3380CC4-5D6E-409C-BE32-E72D297353CC}">
              <c16:uniqueId val="{00000004-EC09-094C-B779-EE0046F8B324}"/>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RawResults!$J$49</c:f>
              <c:numCache>
                <c:formatCode>0%</c:formatCode>
                <c:ptCount val="1"/>
                <c:pt idx="0">
                  <c:v>0</c:v>
                </c:pt>
              </c:numCache>
            </c:numRef>
          </c:val>
          <c:extLst>
            <c:ext xmlns:c16="http://schemas.microsoft.com/office/drawing/2014/chart" uri="{C3380CC4-5D6E-409C-BE32-E72D297353CC}">
              <c16:uniqueId val="{00000000-F345-D04E-897E-6B0BBE5FA318}"/>
            </c:ext>
          </c:extLst>
        </c:ser>
        <c:ser>
          <c:idx val="2"/>
          <c:order val="1"/>
          <c:tx>
            <c:strRef>
              <c:f>RawResults!$K$2</c:f>
              <c:strCache>
                <c:ptCount val="1"/>
                <c:pt idx="0">
                  <c:v>Orange</c:v>
                </c:pt>
              </c:strCache>
            </c:strRef>
          </c:tx>
          <c:spPr>
            <a:solidFill>
              <a:schemeClr val="accent2"/>
            </a:solidFill>
            <a:ln>
              <a:noFill/>
            </a:ln>
            <a:effectLst/>
          </c:spPr>
          <c:invertIfNegative val="0"/>
          <c:val>
            <c:numRef>
              <c:f>RawResults!$K$49</c:f>
              <c:numCache>
                <c:formatCode>0%</c:formatCode>
                <c:ptCount val="1"/>
                <c:pt idx="0">
                  <c:v>0</c:v>
                </c:pt>
              </c:numCache>
            </c:numRef>
          </c:val>
          <c:extLst>
            <c:ext xmlns:c16="http://schemas.microsoft.com/office/drawing/2014/chart" uri="{C3380CC4-5D6E-409C-BE32-E72D297353CC}">
              <c16:uniqueId val="{00000001-F345-D04E-897E-6B0BBE5FA318}"/>
            </c:ext>
          </c:extLst>
        </c:ser>
        <c:ser>
          <c:idx val="3"/>
          <c:order val="2"/>
          <c:tx>
            <c:strRef>
              <c:f>RawResults!$L$2</c:f>
              <c:strCache>
                <c:ptCount val="1"/>
                <c:pt idx="0">
                  <c:v>Yellow</c:v>
                </c:pt>
              </c:strCache>
            </c:strRef>
          </c:tx>
          <c:spPr>
            <a:solidFill>
              <a:schemeClr val="accent4"/>
            </a:solidFill>
            <a:ln>
              <a:noFill/>
            </a:ln>
            <a:effectLst/>
          </c:spPr>
          <c:invertIfNegative val="0"/>
          <c:val>
            <c:numRef>
              <c:f>RawResults!$L$49</c:f>
              <c:numCache>
                <c:formatCode>0%</c:formatCode>
                <c:ptCount val="1"/>
                <c:pt idx="0">
                  <c:v>0</c:v>
                </c:pt>
              </c:numCache>
            </c:numRef>
          </c:val>
          <c:extLst>
            <c:ext xmlns:c16="http://schemas.microsoft.com/office/drawing/2014/chart" uri="{C3380CC4-5D6E-409C-BE32-E72D297353CC}">
              <c16:uniqueId val="{00000002-F345-D04E-897E-6B0BBE5FA318}"/>
            </c:ext>
          </c:extLst>
        </c:ser>
        <c:ser>
          <c:idx val="4"/>
          <c:order val="3"/>
          <c:tx>
            <c:strRef>
              <c:f>RawResults!$M$2</c:f>
              <c:strCache>
                <c:ptCount val="1"/>
                <c:pt idx="0">
                  <c:v>Green</c:v>
                </c:pt>
              </c:strCache>
            </c:strRef>
          </c:tx>
          <c:spPr>
            <a:solidFill>
              <a:schemeClr val="accent6"/>
            </a:solidFill>
            <a:ln>
              <a:noFill/>
            </a:ln>
            <a:effectLst/>
          </c:spPr>
          <c:invertIfNegative val="0"/>
          <c:val>
            <c:numRef>
              <c:f>RawResults!$M$49</c:f>
              <c:numCache>
                <c:formatCode>0%</c:formatCode>
                <c:ptCount val="1"/>
                <c:pt idx="0">
                  <c:v>0</c:v>
                </c:pt>
              </c:numCache>
            </c:numRef>
          </c:val>
          <c:extLst>
            <c:ext xmlns:c16="http://schemas.microsoft.com/office/drawing/2014/chart" uri="{C3380CC4-5D6E-409C-BE32-E72D297353CC}">
              <c16:uniqueId val="{00000003-F345-D04E-897E-6B0BBE5FA318}"/>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F345-D04E-897E-6B0BBE5FA318}"/>
              </c:ext>
            </c:extLst>
          </c:dPt>
          <c:val>
            <c:numRef>
              <c:f>RawResults!$N$49</c:f>
              <c:numCache>
                <c:formatCode>0%</c:formatCode>
                <c:ptCount val="1"/>
                <c:pt idx="0">
                  <c:v>1</c:v>
                </c:pt>
              </c:numCache>
            </c:numRef>
          </c:val>
          <c:extLst>
            <c:ext xmlns:c16="http://schemas.microsoft.com/office/drawing/2014/chart" uri="{C3380CC4-5D6E-409C-BE32-E72D297353CC}">
              <c16:uniqueId val="{00000004-F345-D04E-897E-6B0BBE5FA318}"/>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RawResults!$J$51</c:f>
              <c:numCache>
                <c:formatCode>0%</c:formatCode>
                <c:ptCount val="1"/>
                <c:pt idx="0">
                  <c:v>0</c:v>
                </c:pt>
              </c:numCache>
            </c:numRef>
          </c:val>
          <c:extLst>
            <c:ext xmlns:c16="http://schemas.microsoft.com/office/drawing/2014/chart" uri="{C3380CC4-5D6E-409C-BE32-E72D297353CC}">
              <c16:uniqueId val="{00000000-AAC0-5C46-91EB-88C48C752A76}"/>
            </c:ext>
          </c:extLst>
        </c:ser>
        <c:ser>
          <c:idx val="2"/>
          <c:order val="1"/>
          <c:tx>
            <c:strRef>
              <c:f>RawResults!$K$2</c:f>
              <c:strCache>
                <c:ptCount val="1"/>
                <c:pt idx="0">
                  <c:v>Orange</c:v>
                </c:pt>
              </c:strCache>
            </c:strRef>
          </c:tx>
          <c:spPr>
            <a:solidFill>
              <a:schemeClr val="accent2"/>
            </a:solidFill>
            <a:ln>
              <a:noFill/>
            </a:ln>
            <a:effectLst/>
          </c:spPr>
          <c:invertIfNegative val="0"/>
          <c:val>
            <c:numRef>
              <c:f>RawResults!$K$51</c:f>
              <c:numCache>
                <c:formatCode>0%</c:formatCode>
                <c:ptCount val="1"/>
                <c:pt idx="0">
                  <c:v>0</c:v>
                </c:pt>
              </c:numCache>
            </c:numRef>
          </c:val>
          <c:extLst>
            <c:ext xmlns:c16="http://schemas.microsoft.com/office/drawing/2014/chart" uri="{C3380CC4-5D6E-409C-BE32-E72D297353CC}">
              <c16:uniqueId val="{00000001-AAC0-5C46-91EB-88C48C752A76}"/>
            </c:ext>
          </c:extLst>
        </c:ser>
        <c:ser>
          <c:idx val="3"/>
          <c:order val="2"/>
          <c:tx>
            <c:strRef>
              <c:f>RawResults!$L$2</c:f>
              <c:strCache>
                <c:ptCount val="1"/>
                <c:pt idx="0">
                  <c:v>Yellow</c:v>
                </c:pt>
              </c:strCache>
            </c:strRef>
          </c:tx>
          <c:spPr>
            <a:solidFill>
              <a:schemeClr val="accent4"/>
            </a:solidFill>
            <a:ln>
              <a:noFill/>
            </a:ln>
            <a:effectLst/>
          </c:spPr>
          <c:invertIfNegative val="0"/>
          <c:val>
            <c:numRef>
              <c:f>RawResults!$L$51</c:f>
              <c:numCache>
                <c:formatCode>0%</c:formatCode>
                <c:ptCount val="1"/>
                <c:pt idx="0">
                  <c:v>0</c:v>
                </c:pt>
              </c:numCache>
            </c:numRef>
          </c:val>
          <c:extLst>
            <c:ext xmlns:c16="http://schemas.microsoft.com/office/drawing/2014/chart" uri="{C3380CC4-5D6E-409C-BE32-E72D297353CC}">
              <c16:uniqueId val="{00000002-AAC0-5C46-91EB-88C48C752A76}"/>
            </c:ext>
          </c:extLst>
        </c:ser>
        <c:ser>
          <c:idx val="4"/>
          <c:order val="3"/>
          <c:tx>
            <c:strRef>
              <c:f>RawResults!$M$2</c:f>
              <c:strCache>
                <c:ptCount val="1"/>
                <c:pt idx="0">
                  <c:v>Green</c:v>
                </c:pt>
              </c:strCache>
            </c:strRef>
          </c:tx>
          <c:spPr>
            <a:solidFill>
              <a:schemeClr val="accent6"/>
            </a:solidFill>
            <a:ln>
              <a:noFill/>
            </a:ln>
            <a:effectLst/>
          </c:spPr>
          <c:invertIfNegative val="0"/>
          <c:val>
            <c:numRef>
              <c:f>RawResults!$M$51</c:f>
              <c:numCache>
                <c:formatCode>0%</c:formatCode>
                <c:ptCount val="1"/>
                <c:pt idx="0">
                  <c:v>0</c:v>
                </c:pt>
              </c:numCache>
            </c:numRef>
          </c:val>
          <c:extLst>
            <c:ext xmlns:c16="http://schemas.microsoft.com/office/drawing/2014/chart" uri="{C3380CC4-5D6E-409C-BE32-E72D297353CC}">
              <c16:uniqueId val="{00000003-AAC0-5C46-91EB-88C48C752A76}"/>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RawResults!$N$51</c:f>
              <c:numCache>
                <c:formatCode>0%</c:formatCode>
                <c:ptCount val="1"/>
                <c:pt idx="0">
                  <c:v>1</c:v>
                </c:pt>
              </c:numCache>
            </c:numRef>
          </c:val>
          <c:extLst>
            <c:ext xmlns:c16="http://schemas.microsoft.com/office/drawing/2014/chart" uri="{C3380CC4-5D6E-409C-BE32-E72D297353CC}">
              <c16:uniqueId val="{00000004-AAC0-5C46-91EB-88C48C752A76}"/>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RawResults!$J$59</c:f>
              <c:numCache>
                <c:formatCode>0%</c:formatCode>
                <c:ptCount val="1"/>
                <c:pt idx="0">
                  <c:v>0</c:v>
                </c:pt>
              </c:numCache>
            </c:numRef>
          </c:val>
          <c:extLst>
            <c:ext xmlns:c16="http://schemas.microsoft.com/office/drawing/2014/chart" uri="{C3380CC4-5D6E-409C-BE32-E72D297353CC}">
              <c16:uniqueId val="{00000000-660E-E64F-868C-A8F6000F1B19}"/>
            </c:ext>
          </c:extLst>
        </c:ser>
        <c:ser>
          <c:idx val="2"/>
          <c:order val="1"/>
          <c:tx>
            <c:strRef>
              <c:f>RawResults!$K$2</c:f>
              <c:strCache>
                <c:ptCount val="1"/>
                <c:pt idx="0">
                  <c:v>Orange</c:v>
                </c:pt>
              </c:strCache>
            </c:strRef>
          </c:tx>
          <c:spPr>
            <a:solidFill>
              <a:schemeClr val="accent2"/>
            </a:solidFill>
            <a:ln>
              <a:noFill/>
            </a:ln>
            <a:effectLst/>
          </c:spPr>
          <c:invertIfNegative val="0"/>
          <c:val>
            <c:numRef>
              <c:f>RawResults!$K$59</c:f>
              <c:numCache>
                <c:formatCode>0%</c:formatCode>
                <c:ptCount val="1"/>
                <c:pt idx="0">
                  <c:v>0</c:v>
                </c:pt>
              </c:numCache>
            </c:numRef>
          </c:val>
          <c:extLst>
            <c:ext xmlns:c16="http://schemas.microsoft.com/office/drawing/2014/chart" uri="{C3380CC4-5D6E-409C-BE32-E72D297353CC}">
              <c16:uniqueId val="{00000001-660E-E64F-868C-A8F6000F1B19}"/>
            </c:ext>
          </c:extLst>
        </c:ser>
        <c:ser>
          <c:idx val="3"/>
          <c:order val="2"/>
          <c:tx>
            <c:strRef>
              <c:f>RawResults!$L$2</c:f>
              <c:strCache>
                <c:ptCount val="1"/>
                <c:pt idx="0">
                  <c:v>Yellow</c:v>
                </c:pt>
              </c:strCache>
            </c:strRef>
          </c:tx>
          <c:spPr>
            <a:solidFill>
              <a:schemeClr val="accent4"/>
            </a:solidFill>
            <a:ln>
              <a:noFill/>
            </a:ln>
            <a:effectLst/>
          </c:spPr>
          <c:invertIfNegative val="0"/>
          <c:val>
            <c:numRef>
              <c:f>RawResults!$L$59</c:f>
              <c:numCache>
                <c:formatCode>0%</c:formatCode>
                <c:ptCount val="1"/>
                <c:pt idx="0">
                  <c:v>0</c:v>
                </c:pt>
              </c:numCache>
            </c:numRef>
          </c:val>
          <c:extLst>
            <c:ext xmlns:c16="http://schemas.microsoft.com/office/drawing/2014/chart" uri="{C3380CC4-5D6E-409C-BE32-E72D297353CC}">
              <c16:uniqueId val="{00000002-660E-E64F-868C-A8F6000F1B19}"/>
            </c:ext>
          </c:extLst>
        </c:ser>
        <c:ser>
          <c:idx val="4"/>
          <c:order val="3"/>
          <c:tx>
            <c:strRef>
              <c:f>RawResults!$M$2</c:f>
              <c:strCache>
                <c:ptCount val="1"/>
                <c:pt idx="0">
                  <c:v>Green</c:v>
                </c:pt>
              </c:strCache>
            </c:strRef>
          </c:tx>
          <c:spPr>
            <a:solidFill>
              <a:schemeClr val="accent6"/>
            </a:solidFill>
            <a:ln>
              <a:noFill/>
            </a:ln>
            <a:effectLst/>
          </c:spPr>
          <c:invertIfNegative val="0"/>
          <c:val>
            <c:numRef>
              <c:f>RawResults!$M$59</c:f>
              <c:numCache>
                <c:formatCode>0%</c:formatCode>
                <c:ptCount val="1"/>
                <c:pt idx="0">
                  <c:v>0</c:v>
                </c:pt>
              </c:numCache>
            </c:numRef>
          </c:val>
          <c:extLst>
            <c:ext xmlns:c16="http://schemas.microsoft.com/office/drawing/2014/chart" uri="{C3380CC4-5D6E-409C-BE32-E72D297353CC}">
              <c16:uniqueId val="{00000003-660E-E64F-868C-A8F6000F1B19}"/>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660E-E64F-868C-A8F6000F1B19}"/>
              </c:ext>
            </c:extLst>
          </c:dPt>
          <c:val>
            <c:numRef>
              <c:f>RawResults!$N$59</c:f>
              <c:numCache>
                <c:formatCode>0%</c:formatCode>
                <c:ptCount val="1"/>
                <c:pt idx="0">
                  <c:v>1</c:v>
                </c:pt>
              </c:numCache>
            </c:numRef>
          </c:val>
          <c:extLst>
            <c:ext xmlns:c16="http://schemas.microsoft.com/office/drawing/2014/chart" uri="{C3380CC4-5D6E-409C-BE32-E72D297353CC}">
              <c16:uniqueId val="{00000004-660E-E64F-868C-A8F6000F1B19}"/>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RawResults!$J$62</c:f>
              <c:numCache>
                <c:formatCode>0%</c:formatCode>
                <c:ptCount val="1"/>
                <c:pt idx="0">
                  <c:v>0</c:v>
                </c:pt>
              </c:numCache>
            </c:numRef>
          </c:val>
          <c:extLst>
            <c:ext xmlns:c16="http://schemas.microsoft.com/office/drawing/2014/chart" uri="{C3380CC4-5D6E-409C-BE32-E72D297353CC}">
              <c16:uniqueId val="{00000000-3707-4D4D-B11A-446797B614F9}"/>
            </c:ext>
          </c:extLst>
        </c:ser>
        <c:ser>
          <c:idx val="2"/>
          <c:order val="1"/>
          <c:tx>
            <c:strRef>
              <c:f>RawResults!$K$2</c:f>
              <c:strCache>
                <c:ptCount val="1"/>
                <c:pt idx="0">
                  <c:v>Orange</c:v>
                </c:pt>
              </c:strCache>
            </c:strRef>
          </c:tx>
          <c:spPr>
            <a:solidFill>
              <a:schemeClr val="accent2"/>
            </a:solidFill>
            <a:ln>
              <a:noFill/>
            </a:ln>
            <a:effectLst/>
          </c:spPr>
          <c:invertIfNegative val="0"/>
          <c:val>
            <c:numRef>
              <c:f>RawResults!$K$62</c:f>
              <c:numCache>
                <c:formatCode>0%</c:formatCode>
                <c:ptCount val="1"/>
                <c:pt idx="0">
                  <c:v>0</c:v>
                </c:pt>
              </c:numCache>
            </c:numRef>
          </c:val>
          <c:extLst>
            <c:ext xmlns:c16="http://schemas.microsoft.com/office/drawing/2014/chart" uri="{C3380CC4-5D6E-409C-BE32-E72D297353CC}">
              <c16:uniqueId val="{00000001-3707-4D4D-B11A-446797B614F9}"/>
            </c:ext>
          </c:extLst>
        </c:ser>
        <c:ser>
          <c:idx val="3"/>
          <c:order val="2"/>
          <c:tx>
            <c:strRef>
              <c:f>RawResults!$L$2</c:f>
              <c:strCache>
                <c:ptCount val="1"/>
                <c:pt idx="0">
                  <c:v>Yellow</c:v>
                </c:pt>
              </c:strCache>
            </c:strRef>
          </c:tx>
          <c:spPr>
            <a:solidFill>
              <a:schemeClr val="accent4"/>
            </a:solidFill>
            <a:ln>
              <a:noFill/>
            </a:ln>
            <a:effectLst/>
          </c:spPr>
          <c:invertIfNegative val="0"/>
          <c:val>
            <c:numRef>
              <c:f>RawResults!$L$62</c:f>
              <c:numCache>
                <c:formatCode>0%</c:formatCode>
                <c:ptCount val="1"/>
                <c:pt idx="0">
                  <c:v>0</c:v>
                </c:pt>
              </c:numCache>
            </c:numRef>
          </c:val>
          <c:extLst>
            <c:ext xmlns:c16="http://schemas.microsoft.com/office/drawing/2014/chart" uri="{C3380CC4-5D6E-409C-BE32-E72D297353CC}">
              <c16:uniqueId val="{00000002-3707-4D4D-B11A-446797B614F9}"/>
            </c:ext>
          </c:extLst>
        </c:ser>
        <c:ser>
          <c:idx val="4"/>
          <c:order val="3"/>
          <c:tx>
            <c:strRef>
              <c:f>RawResults!$M$2</c:f>
              <c:strCache>
                <c:ptCount val="1"/>
                <c:pt idx="0">
                  <c:v>Green</c:v>
                </c:pt>
              </c:strCache>
            </c:strRef>
          </c:tx>
          <c:spPr>
            <a:solidFill>
              <a:schemeClr val="accent6"/>
            </a:solidFill>
            <a:ln>
              <a:noFill/>
            </a:ln>
            <a:effectLst/>
          </c:spPr>
          <c:invertIfNegative val="0"/>
          <c:val>
            <c:numRef>
              <c:f>RawResults!$M$62</c:f>
              <c:numCache>
                <c:formatCode>0%</c:formatCode>
                <c:ptCount val="1"/>
                <c:pt idx="0">
                  <c:v>0</c:v>
                </c:pt>
              </c:numCache>
            </c:numRef>
          </c:val>
          <c:extLst>
            <c:ext xmlns:c16="http://schemas.microsoft.com/office/drawing/2014/chart" uri="{C3380CC4-5D6E-409C-BE32-E72D297353CC}">
              <c16:uniqueId val="{00000003-3707-4D4D-B11A-446797B614F9}"/>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RawResults!$N$62</c:f>
              <c:numCache>
                <c:formatCode>0%</c:formatCode>
                <c:ptCount val="1"/>
                <c:pt idx="0">
                  <c:v>1</c:v>
                </c:pt>
              </c:numCache>
            </c:numRef>
          </c:val>
          <c:extLst>
            <c:ext xmlns:c16="http://schemas.microsoft.com/office/drawing/2014/chart" uri="{C3380CC4-5D6E-409C-BE32-E72D297353CC}">
              <c16:uniqueId val="{00000004-3707-4D4D-B11A-446797B614F9}"/>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RawResults!$J$65</c:f>
              <c:numCache>
                <c:formatCode>0%</c:formatCode>
                <c:ptCount val="1"/>
                <c:pt idx="0">
                  <c:v>0</c:v>
                </c:pt>
              </c:numCache>
            </c:numRef>
          </c:val>
          <c:extLst>
            <c:ext xmlns:c16="http://schemas.microsoft.com/office/drawing/2014/chart" uri="{C3380CC4-5D6E-409C-BE32-E72D297353CC}">
              <c16:uniqueId val="{00000000-FFCA-4748-BF41-168E9C6C8635}"/>
            </c:ext>
          </c:extLst>
        </c:ser>
        <c:ser>
          <c:idx val="2"/>
          <c:order val="1"/>
          <c:tx>
            <c:strRef>
              <c:f>RawResults!$K$2</c:f>
              <c:strCache>
                <c:ptCount val="1"/>
                <c:pt idx="0">
                  <c:v>Orange</c:v>
                </c:pt>
              </c:strCache>
            </c:strRef>
          </c:tx>
          <c:spPr>
            <a:solidFill>
              <a:schemeClr val="accent2"/>
            </a:solidFill>
            <a:ln>
              <a:noFill/>
            </a:ln>
            <a:effectLst/>
          </c:spPr>
          <c:invertIfNegative val="0"/>
          <c:val>
            <c:numRef>
              <c:f>RawResults!$K$65</c:f>
              <c:numCache>
                <c:formatCode>0%</c:formatCode>
                <c:ptCount val="1"/>
                <c:pt idx="0">
                  <c:v>0</c:v>
                </c:pt>
              </c:numCache>
            </c:numRef>
          </c:val>
          <c:extLst>
            <c:ext xmlns:c16="http://schemas.microsoft.com/office/drawing/2014/chart" uri="{C3380CC4-5D6E-409C-BE32-E72D297353CC}">
              <c16:uniqueId val="{00000001-FFCA-4748-BF41-168E9C6C8635}"/>
            </c:ext>
          </c:extLst>
        </c:ser>
        <c:ser>
          <c:idx val="3"/>
          <c:order val="2"/>
          <c:tx>
            <c:strRef>
              <c:f>RawResults!$L$2</c:f>
              <c:strCache>
                <c:ptCount val="1"/>
                <c:pt idx="0">
                  <c:v>Yellow</c:v>
                </c:pt>
              </c:strCache>
            </c:strRef>
          </c:tx>
          <c:spPr>
            <a:solidFill>
              <a:schemeClr val="accent4"/>
            </a:solidFill>
            <a:ln>
              <a:noFill/>
            </a:ln>
            <a:effectLst/>
          </c:spPr>
          <c:invertIfNegative val="0"/>
          <c:val>
            <c:numRef>
              <c:f>RawResults!$L$65</c:f>
              <c:numCache>
                <c:formatCode>0%</c:formatCode>
                <c:ptCount val="1"/>
                <c:pt idx="0">
                  <c:v>0</c:v>
                </c:pt>
              </c:numCache>
            </c:numRef>
          </c:val>
          <c:extLst>
            <c:ext xmlns:c16="http://schemas.microsoft.com/office/drawing/2014/chart" uri="{C3380CC4-5D6E-409C-BE32-E72D297353CC}">
              <c16:uniqueId val="{00000002-FFCA-4748-BF41-168E9C6C8635}"/>
            </c:ext>
          </c:extLst>
        </c:ser>
        <c:ser>
          <c:idx val="4"/>
          <c:order val="3"/>
          <c:tx>
            <c:strRef>
              <c:f>RawResults!$M$2</c:f>
              <c:strCache>
                <c:ptCount val="1"/>
                <c:pt idx="0">
                  <c:v>Green</c:v>
                </c:pt>
              </c:strCache>
            </c:strRef>
          </c:tx>
          <c:spPr>
            <a:solidFill>
              <a:schemeClr val="accent6"/>
            </a:solidFill>
            <a:ln>
              <a:noFill/>
            </a:ln>
            <a:effectLst/>
          </c:spPr>
          <c:invertIfNegative val="0"/>
          <c:val>
            <c:numRef>
              <c:f>RawResults!$M$65</c:f>
              <c:numCache>
                <c:formatCode>0%</c:formatCode>
                <c:ptCount val="1"/>
                <c:pt idx="0">
                  <c:v>0</c:v>
                </c:pt>
              </c:numCache>
            </c:numRef>
          </c:val>
          <c:extLst>
            <c:ext xmlns:c16="http://schemas.microsoft.com/office/drawing/2014/chart" uri="{C3380CC4-5D6E-409C-BE32-E72D297353CC}">
              <c16:uniqueId val="{00000003-FFCA-4748-BF41-168E9C6C8635}"/>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RawResults!$N$65</c:f>
              <c:numCache>
                <c:formatCode>0%</c:formatCode>
                <c:ptCount val="1"/>
                <c:pt idx="0">
                  <c:v>1</c:v>
                </c:pt>
              </c:numCache>
            </c:numRef>
          </c:val>
          <c:extLst>
            <c:ext xmlns:c16="http://schemas.microsoft.com/office/drawing/2014/chart" uri="{C3380CC4-5D6E-409C-BE32-E72D297353CC}">
              <c16:uniqueId val="{00000004-FFCA-4748-BF41-168E9C6C8635}"/>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RawResults!$J$70</c:f>
              <c:numCache>
                <c:formatCode>0%</c:formatCode>
                <c:ptCount val="1"/>
                <c:pt idx="0">
                  <c:v>0</c:v>
                </c:pt>
              </c:numCache>
            </c:numRef>
          </c:val>
          <c:extLst>
            <c:ext xmlns:c16="http://schemas.microsoft.com/office/drawing/2014/chart" uri="{C3380CC4-5D6E-409C-BE32-E72D297353CC}">
              <c16:uniqueId val="{00000000-CC58-C64D-8B47-E42B6C8425E8}"/>
            </c:ext>
          </c:extLst>
        </c:ser>
        <c:ser>
          <c:idx val="2"/>
          <c:order val="1"/>
          <c:tx>
            <c:strRef>
              <c:f>RawResults!$K$2</c:f>
              <c:strCache>
                <c:ptCount val="1"/>
                <c:pt idx="0">
                  <c:v>Orange</c:v>
                </c:pt>
              </c:strCache>
            </c:strRef>
          </c:tx>
          <c:spPr>
            <a:solidFill>
              <a:schemeClr val="accent2"/>
            </a:solidFill>
            <a:ln>
              <a:noFill/>
            </a:ln>
            <a:effectLst/>
          </c:spPr>
          <c:invertIfNegative val="0"/>
          <c:val>
            <c:numRef>
              <c:f>RawResults!$K$70</c:f>
              <c:numCache>
                <c:formatCode>0%</c:formatCode>
                <c:ptCount val="1"/>
                <c:pt idx="0">
                  <c:v>0</c:v>
                </c:pt>
              </c:numCache>
            </c:numRef>
          </c:val>
          <c:extLst>
            <c:ext xmlns:c16="http://schemas.microsoft.com/office/drawing/2014/chart" uri="{C3380CC4-5D6E-409C-BE32-E72D297353CC}">
              <c16:uniqueId val="{00000001-CC58-C64D-8B47-E42B6C8425E8}"/>
            </c:ext>
          </c:extLst>
        </c:ser>
        <c:ser>
          <c:idx val="3"/>
          <c:order val="2"/>
          <c:tx>
            <c:strRef>
              <c:f>RawResults!$L$2</c:f>
              <c:strCache>
                <c:ptCount val="1"/>
                <c:pt idx="0">
                  <c:v>Yellow</c:v>
                </c:pt>
              </c:strCache>
            </c:strRef>
          </c:tx>
          <c:spPr>
            <a:solidFill>
              <a:schemeClr val="accent4"/>
            </a:solidFill>
            <a:ln>
              <a:noFill/>
            </a:ln>
            <a:effectLst/>
          </c:spPr>
          <c:invertIfNegative val="0"/>
          <c:val>
            <c:numRef>
              <c:f>RawResults!$L$70</c:f>
              <c:numCache>
                <c:formatCode>0%</c:formatCode>
                <c:ptCount val="1"/>
                <c:pt idx="0">
                  <c:v>0</c:v>
                </c:pt>
              </c:numCache>
            </c:numRef>
          </c:val>
          <c:extLst>
            <c:ext xmlns:c16="http://schemas.microsoft.com/office/drawing/2014/chart" uri="{C3380CC4-5D6E-409C-BE32-E72D297353CC}">
              <c16:uniqueId val="{00000002-CC58-C64D-8B47-E42B6C8425E8}"/>
            </c:ext>
          </c:extLst>
        </c:ser>
        <c:ser>
          <c:idx val="4"/>
          <c:order val="3"/>
          <c:tx>
            <c:strRef>
              <c:f>RawResults!$M$2</c:f>
              <c:strCache>
                <c:ptCount val="1"/>
                <c:pt idx="0">
                  <c:v>Green</c:v>
                </c:pt>
              </c:strCache>
            </c:strRef>
          </c:tx>
          <c:spPr>
            <a:solidFill>
              <a:schemeClr val="accent6"/>
            </a:solidFill>
            <a:ln>
              <a:noFill/>
            </a:ln>
            <a:effectLst/>
          </c:spPr>
          <c:invertIfNegative val="0"/>
          <c:val>
            <c:numRef>
              <c:f>RawResults!$M$70</c:f>
              <c:numCache>
                <c:formatCode>0%</c:formatCode>
                <c:ptCount val="1"/>
                <c:pt idx="0">
                  <c:v>0</c:v>
                </c:pt>
              </c:numCache>
            </c:numRef>
          </c:val>
          <c:extLst>
            <c:ext xmlns:c16="http://schemas.microsoft.com/office/drawing/2014/chart" uri="{C3380CC4-5D6E-409C-BE32-E72D297353CC}">
              <c16:uniqueId val="{00000003-CC58-C64D-8B47-E42B6C8425E8}"/>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CC58-C64D-8B47-E42B6C8425E8}"/>
              </c:ext>
            </c:extLst>
          </c:dPt>
          <c:val>
            <c:numRef>
              <c:f>RawResults!$N$70</c:f>
              <c:numCache>
                <c:formatCode>0%</c:formatCode>
                <c:ptCount val="1"/>
                <c:pt idx="0">
                  <c:v>1</c:v>
                </c:pt>
              </c:numCache>
            </c:numRef>
          </c:val>
          <c:extLst>
            <c:ext xmlns:c16="http://schemas.microsoft.com/office/drawing/2014/chart" uri="{C3380CC4-5D6E-409C-BE32-E72D297353CC}">
              <c16:uniqueId val="{00000004-CC58-C64D-8B47-E42B6C8425E8}"/>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RawResults!$J$71</c:f>
              <c:numCache>
                <c:formatCode>0%</c:formatCode>
                <c:ptCount val="1"/>
                <c:pt idx="0">
                  <c:v>0</c:v>
                </c:pt>
              </c:numCache>
            </c:numRef>
          </c:val>
          <c:extLst>
            <c:ext xmlns:c16="http://schemas.microsoft.com/office/drawing/2014/chart" uri="{C3380CC4-5D6E-409C-BE32-E72D297353CC}">
              <c16:uniqueId val="{00000000-A4E7-B949-AF17-0E1459FFD4EA}"/>
            </c:ext>
          </c:extLst>
        </c:ser>
        <c:ser>
          <c:idx val="2"/>
          <c:order val="1"/>
          <c:tx>
            <c:strRef>
              <c:f>RawResults!$K$2</c:f>
              <c:strCache>
                <c:ptCount val="1"/>
                <c:pt idx="0">
                  <c:v>Orange</c:v>
                </c:pt>
              </c:strCache>
            </c:strRef>
          </c:tx>
          <c:spPr>
            <a:solidFill>
              <a:schemeClr val="accent2"/>
            </a:solidFill>
            <a:ln>
              <a:noFill/>
            </a:ln>
            <a:effectLst/>
          </c:spPr>
          <c:invertIfNegative val="0"/>
          <c:val>
            <c:numRef>
              <c:f>RawResults!$K$71</c:f>
              <c:numCache>
                <c:formatCode>0%</c:formatCode>
                <c:ptCount val="1"/>
                <c:pt idx="0">
                  <c:v>0</c:v>
                </c:pt>
              </c:numCache>
            </c:numRef>
          </c:val>
          <c:extLst>
            <c:ext xmlns:c16="http://schemas.microsoft.com/office/drawing/2014/chart" uri="{C3380CC4-5D6E-409C-BE32-E72D297353CC}">
              <c16:uniqueId val="{00000001-A4E7-B949-AF17-0E1459FFD4EA}"/>
            </c:ext>
          </c:extLst>
        </c:ser>
        <c:ser>
          <c:idx val="3"/>
          <c:order val="2"/>
          <c:tx>
            <c:strRef>
              <c:f>RawResults!$L$2</c:f>
              <c:strCache>
                <c:ptCount val="1"/>
                <c:pt idx="0">
                  <c:v>Yellow</c:v>
                </c:pt>
              </c:strCache>
            </c:strRef>
          </c:tx>
          <c:spPr>
            <a:solidFill>
              <a:schemeClr val="accent4"/>
            </a:solidFill>
            <a:ln>
              <a:noFill/>
            </a:ln>
            <a:effectLst/>
          </c:spPr>
          <c:invertIfNegative val="0"/>
          <c:val>
            <c:numRef>
              <c:f>RawResults!$L$71</c:f>
              <c:numCache>
                <c:formatCode>0%</c:formatCode>
                <c:ptCount val="1"/>
                <c:pt idx="0">
                  <c:v>0</c:v>
                </c:pt>
              </c:numCache>
            </c:numRef>
          </c:val>
          <c:extLst>
            <c:ext xmlns:c16="http://schemas.microsoft.com/office/drawing/2014/chart" uri="{C3380CC4-5D6E-409C-BE32-E72D297353CC}">
              <c16:uniqueId val="{00000002-A4E7-B949-AF17-0E1459FFD4EA}"/>
            </c:ext>
          </c:extLst>
        </c:ser>
        <c:ser>
          <c:idx val="4"/>
          <c:order val="3"/>
          <c:tx>
            <c:strRef>
              <c:f>RawResults!$M$2</c:f>
              <c:strCache>
                <c:ptCount val="1"/>
                <c:pt idx="0">
                  <c:v>Green</c:v>
                </c:pt>
              </c:strCache>
            </c:strRef>
          </c:tx>
          <c:spPr>
            <a:solidFill>
              <a:schemeClr val="accent6"/>
            </a:solidFill>
            <a:ln>
              <a:noFill/>
            </a:ln>
            <a:effectLst/>
          </c:spPr>
          <c:invertIfNegative val="0"/>
          <c:val>
            <c:numRef>
              <c:f>RawResults!$M$71</c:f>
              <c:numCache>
                <c:formatCode>0%</c:formatCode>
                <c:ptCount val="1"/>
                <c:pt idx="0">
                  <c:v>0</c:v>
                </c:pt>
              </c:numCache>
            </c:numRef>
          </c:val>
          <c:extLst>
            <c:ext xmlns:c16="http://schemas.microsoft.com/office/drawing/2014/chart" uri="{C3380CC4-5D6E-409C-BE32-E72D297353CC}">
              <c16:uniqueId val="{00000003-A4E7-B949-AF17-0E1459FFD4EA}"/>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6-A4E7-B949-AF17-0E1459FFD4EA}"/>
              </c:ext>
            </c:extLst>
          </c:dPt>
          <c:val>
            <c:numRef>
              <c:f>RawResults!$N$71</c:f>
              <c:numCache>
                <c:formatCode>0%</c:formatCode>
                <c:ptCount val="1"/>
                <c:pt idx="0">
                  <c:v>1</c:v>
                </c:pt>
              </c:numCache>
            </c:numRef>
          </c:val>
          <c:extLst>
            <c:ext xmlns:c16="http://schemas.microsoft.com/office/drawing/2014/chart" uri="{C3380CC4-5D6E-409C-BE32-E72D297353CC}">
              <c16:uniqueId val="{00000004-A4E7-B949-AF17-0E1459FFD4EA}"/>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RawResults!$J$24</c:f>
              <c:numCache>
                <c:formatCode>0%</c:formatCode>
                <c:ptCount val="1"/>
                <c:pt idx="0">
                  <c:v>0</c:v>
                </c:pt>
              </c:numCache>
            </c:numRef>
          </c:val>
          <c:extLst>
            <c:ext xmlns:c16="http://schemas.microsoft.com/office/drawing/2014/chart" uri="{C3380CC4-5D6E-409C-BE32-E72D297353CC}">
              <c16:uniqueId val="{00000000-6E5B-4741-94FD-375C65E09242}"/>
            </c:ext>
          </c:extLst>
        </c:ser>
        <c:ser>
          <c:idx val="2"/>
          <c:order val="1"/>
          <c:tx>
            <c:strRef>
              <c:f>RawResults!$K$2</c:f>
              <c:strCache>
                <c:ptCount val="1"/>
                <c:pt idx="0">
                  <c:v>Orange</c:v>
                </c:pt>
              </c:strCache>
            </c:strRef>
          </c:tx>
          <c:spPr>
            <a:solidFill>
              <a:schemeClr val="accent2"/>
            </a:solidFill>
            <a:ln>
              <a:noFill/>
            </a:ln>
            <a:effectLst/>
          </c:spPr>
          <c:invertIfNegative val="0"/>
          <c:val>
            <c:numRef>
              <c:f>RawResults!$K$24</c:f>
              <c:numCache>
                <c:formatCode>0%</c:formatCode>
                <c:ptCount val="1"/>
                <c:pt idx="0">
                  <c:v>0</c:v>
                </c:pt>
              </c:numCache>
            </c:numRef>
          </c:val>
          <c:extLst>
            <c:ext xmlns:c16="http://schemas.microsoft.com/office/drawing/2014/chart" uri="{C3380CC4-5D6E-409C-BE32-E72D297353CC}">
              <c16:uniqueId val="{00000001-6E5B-4741-94FD-375C65E09242}"/>
            </c:ext>
          </c:extLst>
        </c:ser>
        <c:ser>
          <c:idx val="3"/>
          <c:order val="2"/>
          <c:tx>
            <c:strRef>
              <c:f>RawResults!$L$2</c:f>
              <c:strCache>
                <c:ptCount val="1"/>
                <c:pt idx="0">
                  <c:v>Yellow</c:v>
                </c:pt>
              </c:strCache>
            </c:strRef>
          </c:tx>
          <c:spPr>
            <a:solidFill>
              <a:schemeClr val="accent4"/>
            </a:solidFill>
            <a:ln>
              <a:noFill/>
            </a:ln>
            <a:effectLst/>
          </c:spPr>
          <c:invertIfNegative val="0"/>
          <c:val>
            <c:numRef>
              <c:f>RawResults!$L$24</c:f>
              <c:numCache>
                <c:formatCode>0%</c:formatCode>
                <c:ptCount val="1"/>
                <c:pt idx="0">
                  <c:v>0</c:v>
                </c:pt>
              </c:numCache>
            </c:numRef>
          </c:val>
          <c:extLst>
            <c:ext xmlns:c16="http://schemas.microsoft.com/office/drawing/2014/chart" uri="{C3380CC4-5D6E-409C-BE32-E72D297353CC}">
              <c16:uniqueId val="{00000002-6E5B-4741-94FD-375C65E09242}"/>
            </c:ext>
          </c:extLst>
        </c:ser>
        <c:ser>
          <c:idx val="4"/>
          <c:order val="3"/>
          <c:tx>
            <c:strRef>
              <c:f>RawResults!$M$2</c:f>
              <c:strCache>
                <c:ptCount val="1"/>
                <c:pt idx="0">
                  <c:v>Green</c:v>
                </c:pt>
              </c:strCache>
            </c:strRef>
          </c:tx>
          <c:spPr>
            <a:solidFill>
              <a:schemeClr val="accent6"/>
            </a:solidFill>
            <a:ln>
              <a:noFill/>
            </a:ln>
            <a:effectLst/>
          </c:spPr>
          <c:invertIfNegative val="0"/>
          <c:val>
            <c:numRef>
              <c:f>RawResults!$M$24</c:f>
              <c:numCache>
                <c:formatCode>0%</c:formatCode>
                <c:ptCount val="1"/>
                <c:pt idx="0">
                  <c:v>0</c:v>
                </c:pt>
              </c:numCache>
            </c:numRef>
          </c:val>
          <c:extLst>
            <c:ext xmlns:c16="http://schemas.microsoft.com/office/drawing/2014/chart" uri="{C3380CC4-5D6E-409C-BE32-E72D297353CC}">
              <c16:uniqueId val="{00000003-6E5B-4741-94FD-375C65E09242}"/>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RawResults!$N$24</c:f>
              <c:numCache>
                <c:formatCode>0%</c:formatCode>
                <c:ptCount val="1"/>
                <c:pt idx="0">
                  <c:v>1</c:v>
                </c:pt>
              </c:numCache>
            </c:numRef>
          </c:val>
          <c:extLst>
            <c:ext xmlns:c16="http://schemas.microsoft.com/office/drawing/2014/chart" uri="{C3380CC4-5D6E-409C-BE32-E72D297353CC}">
              <c16:uniqueId val="{00000006-6E5B-4741-94FD-375C65E09242}"/>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RawResults!$J$26</c:f>
              <c:numCache>
                <c:formatCode>0%</c:formatCode>
                <c:ptCount val="1"/>
                <c:pt idx="0">
                  <c:v>0</c:v>
                </c:pt>
              </c:numCache>
            </c:numRef>
          </c:val>
          <c:extLst>
            <c:ext xmlns:c16="http://schemas.microsoft.com/office/drawing/2014/chart" uri="{C3380CC4-5D6E-409C-BE32-E72D297353CC}">
              <c16:uniqueId val="{00000000-88BF-8A44-830A-59BEF345327B}"/>
            </c:ext>
          </c:extLst>
        </c:ser>
        <c:ser>
          <c:idx val="2"/>
          <c:order val="1"/>
          <c:tx>
            <c:strRef>
              <c:f>RawResults!$K$2</c:f>
              <c:strCache>
                <c:ptCount val="1"/>
                <c:pt idx="0">
                  <c:v>Orange</c:v>
                </c:pt>
              </c:strCache>
            </c:strRef>
          </c:tx>
          <c:spPr>
            <a:solidFill>
              <a:schemeClr val="accent2"/>
            </a:solidFill>
            <a:ln>
              <a:noFill/>
            </a:ln>
            <a:effectLst/>
          </c:spPr>
          <c:invertIfNegative val="0"/>
          <c:val>
            <c:numRef>
              <c:f>RawResults!$K$26</c:f>
              <c:numCache>
                <c:formatCode>0%</c:formatCode>
                <c:ptCount val="1"/>
                <c:pt idx="0">
                  <c:v>0</c:v>
                </c:pt>
              </c:numCache>
            </c:numRef>
          </c:val>
          <c:extLst>
            <c:ext xmlns:c16="http://schemas.microsoft.com/office/drawing/2014/chart" uri="{C3380CC4-5D6E-409C-BE32-E72D297353CC}">
              <c16:uniqueId val="{00000001-88BF-8A44-830A-59BEF345327B}"/>
            </c:ext>
          </c:extLst>
        </c:ser>
        <c:ser>
          <c:idx val="3"/>
          <c:order val="2"/>
          <c:tx>
            <c:strRef>
              <c:f>RawResults!$L$2</c:f>
              <c:strCache>
                <c:ptCount val="1"/>
                <c:pt idx="0">
                  <c:v>Yellow</c:v>
                </c:pt>
              </c:strCache>
            </c:strRef>
          </c:tx>
          <c:spPr>
            <a:solidFill>
              <a:schemeClr val="accent4"/>
            </a:solidFill>
            <a:ln>
              <a:noFill/>
            </a:ln>
            <a:effectLst/>
          </c:spPr>
          <c:invertIfNegative val="0"/>
          <c:val>
            <c:numRef>
              <c:f>RawResults!$L$26</c:f>
              <c:numCache>
                <c:formatCode>0%</c:formatCode>
                <c:ptCount val="1"/>
                <c:pt idx="0">
                  <c:v>0</c:v>
                </c:pt>
              </c:numCache>
            </c:numRef>
          </c:val>
          <c:extLst>
            <c:ext xmlns:c16="http://schemas.microsoft.com/office/drawing/2014/chart" uri="{C3380CC4-5D6E-409C-BE32-E72D297353CC}">
              <c16:uniqueId val="{00000002-88BF-8A44-830A-59BEF345327B}"/>
            </c:ext>
          </c:extLst>
        </c:ser>
        <c:ser>
          <c:idx val="4"/>
          <c:order val="3"/>
          <c:tx>
            <c:strRef>
              <c:f>RawResults!$M$2</c:f>
              <c:strCache>
                <c:ptCount val="1"/>
                <c:pt idx="0">
                  <c:v>Green</c:v>
                </c:pt>
              </c:strCache>
            </c:strRef>
          </c:tx>
          <c:spPr>
            <a:solidFill>
              <a:schemeClr val="accent6"/>
            </a:solidFill>
            <a:ln>
              <a:noFill/>
            </a:ln>
            <a:effectLst/>
          </c:spPr>
          <c:invertIfNegative val="0"/>
          <c:val>
            <c:numRef>
              <c:f>RawResults!$M$26</c:f>
              <c:numCache>
                <c:formatCode>0%</c:formatCode>
                <c:ptCount val="1"/>
                <c:pt idx="0">
                  <c:v>0</c:v>
                </c:pt>
              </c:numCache>
            </c:numRef>
          </c:val>
          <c:extLst>
            <c:ext xmlns:c16="http://schemas.microsoft.com/office/drawing/2014/chart" uri="{C3380CC4-5D6E-409C-BE32-E72D297353CC}">
              <c16:uniqueId val="{00000003-88BF-8A44-830A-59BEF345327B}"/>
            </c:ext>
          </c:extLst>
        </c:ser>
        <c:ser>
          <c:idx val="1"/>
          <c:order val="4"/>
          <c:tx>
            <c:strRef>
              <c:f>RawResults!$N$2</c:f>
              <c:strCache>
                <c:ptCount val="1"/>
                <c:pt idx="0">
                  <c:v>None</c:v>
                </c:pt>
              </c:strCache>
            </c:strRef>
          </c:tx>
          <c:spPr>
            <a:solidFill>
              <a:schemeClr val="tx1">
                <a:lumMod val="50000"/>
                <a:lumOff val="50000"/>
              </a:schemeClr>
            </a:solidFill>
            <a:ln>
              <a:noFill/>
            </a:ln>
            <a:effectLst/>
          </c:spPr>
          <c:invertIfNegative val="0"/>
          <c:val>
            <c:numRef>
              <c:f>RawResults!$N$26</c:f>
              <c:numCache>
                <c:formatCode>0%</c:formatCode>
                <c:ptCount val="1"/>
                <c:pt idx="0">
                  <c:v>1</c:v>
                </c:pt>
              </c:numCache>
            </c:numRef>
          </c:val>
          <c:extLst>
            <c:ext xmlns:c16="http://schemas.microsoft.com/office/drawing/2014/chart" uri="{C3380CC4-5D6E-409C-BE32-E72D297353CC}">
              <c16:uniqueId val="{00000006-88BF-8A44-830A-59BEF345327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RawResults!$J$21</c:f>
              <c:numCache>
                <c:formatCode>0%</c:formatCode>
                <c:ptCount val="1"/>
                <c:pt idx="0">
                  <c:v>0</c:v>
                </c:pt>
              </c:numCache>
            </c:numRef>
          </c:val>
          <c:extLst>
            <c:ext xmlns:c16="http://schemas.microsoft.com/office/drawing/2014/chart" uri="{C3380CC4-5D6E-409C-BE32-E72D297353CC}">
              <c16:uniqueId val="{00000000-3606-124E-9B86-F9D1EDF31ECE}"/>
            </c:ext>
          </c:extLst>
        </c:ser>
        <c:ser>
          <c:idx val="2"/>
          <c:order val="1"/>
          <c:tx>
            <c:strRef>
              <c:f>RawResults!$K$2</c:f>
              <c:strCache>
                <c:ptCount val="1"/>
                <c:pt idx="0">
                  <c:v>Orange</c:v>
                </c:pt>
              </c:strCache>
            </c:strRef>
          </c:tx>
          <c:spPr>
            <a:solidFill>
              <a:schemeClr val="accent2"/>
            </a:solidFill>
            <a:ln>
              <a:noFill/>
            </a:ln>
            <a:effectLst/>
          </c:spPr>
          <c:invertIfNegative val="0"/>
          <c:val>
            <c:numRef>
              <c:f>RawResults!$K$21</c:f>
              <c:numCache>
                <c:formatCode>0%</c:formatCode>
                <c:ptCount val="1"/>
                <c:pt idx="0">
                  <c:v>0</c:v>
                </c:pt>
              </c:numCache>
            </c:numRef>
          </c:val>
          <c:extLst>
            <c:ext xmlns:c16="http://schemas.microsoft.com/office/drawing/2014/chart" uri="{C3380CC4-5D6E-409C-BE32-E72D297353CC}">
              <c16:uniqueId val="{00000001-3606-124E-9B86-F9D1EDF31ECE}"/>
            </c:ext>
          </c:extLst>
        </c:ser>
        <c:ser>
          <c:idx val="3"/>
          <c:order val="2"/>
          <c:tx>
            <c:strRef>
              <c:f>RawResults!$L$2</c:f>
              <c:strCache>
                <c:ptCount val="1"/>
                <c:pt idx="0">
                  <c:v>Yellow</c:v>
                </c:pt>
              </c:strCache>
            </c:strRef>
          </c:tx>
          <c:spPr>
            <a:solidFill>
              <a:schemeClr val="accent4"/>
            </a:solidFill>
            <a:ln>
              <a:noFill/>
            </a:ln>
            <a:effectLst/>
          </c:spPr>
          <c:invertIfNegative val="0"/>
          <c:val>
            <c:numRef>
              <c:f>RawResults!$L$21</c:f>
              <c:numCache>
                <c:formatCode>0%</c:formatCode>
                <c:ptCount val="1"/>
                <c:pt idx="0">
                  <c:v>0</c:v>
                </c:pt>
              </c:numCache>
            </c:numRef>
          </c:val>
          <c:extLst>
            <c:ext xmlns:c16="http://schemas.microsoft.com/office/drawing/2014/chart" uri="{C3380CC4-5D6E-409C-BE32-E72D297353CC}">
              <c16:uniqueId val="{00000002-3606-124E-9B86-F9D1EDF31ECE}"/>
            </c:ext>
          </c:extLst>
        </c:ser>
        <c:ser>
          <c:idx val="4"/>
          <c:order val="3"/>
          <c:tx>
            <c:strRef>
              <c:f>RawResults!$M$2</c:f>
              <c:strCache>
                <c:ptCount val="1"/>
                <c:pt idx="0">
                  <c:v>Green</c:v>
                </c:pt>
              </c:strCache>
            </c:strRef>
          </c:tx>
          <c:spPr>
            <a:solidFill>
              <a:schemeClr val="accent6"/>
            </a:solidFill>
            <a:ln>
              <a:noFill/>
            </a:ln>
            <a:effectLst/>
          </c:spPr>
          <c:invertIfNegative val="0"/>
          <c:val>
            <c:numRef>
              <c:f>RawResults!$M$21</c:f>
              <c:numCache>
                <c:formatCode>0%</c:formatCode>
                <c:ptCount val="1"/>
                <c:pt idx="0">
                  <c:v>0</c:v>
                </c:pt>
              </c:numCache>
            </c:numRef>
          </c:val>
          <c:extLst>
            <c:ext xmlns:c16="http://schemas.microsoft.com/office/drawing/2014/chart" uri="{C3380CC4-5D6E-409C-BE32-E72D297353CC}">
              <c16:uniqueId val="{00000003-3606-124E-9B86-F9D1EDF31ECE}"/>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3606-124E-9B86-F9D1EDF31ECE}"/>
              </c:ext>
            </c:extLst>
          </c:dPt>
          <c:val>
            <c:numRef>
              <c:f>RawResults!$N$21</c:f>
              <c:numCache>
                <c:formatCode>0%</c:formatCode>
                <c:ptCount val="1"/>
                <c:pt idx="0">
                  <c:v>1</c:v>
                </c:pt>
              </c:numCache>
            </c:numRef>
          </c:val>
          <c:extLst>
            <c:ext xmlns:c16="http://schemas.microsoft.com/office/drawing/2014/chart" uri="{C3380CC4-5D6E-409C-BE32-E72D297353CC}">
              <c16:uniqueId val="{00000006-3606-124E-9B86-F9D1EDF31ECE}"/>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RawResults!$J$29</c:f>
              <c:numCache>
                <c:formatCode>0%</c:formatCode>
                <c:ptCount val="1"/>
                <c:pt idx="0">
                  <c:v>0</c:v>
                </c:pt>
              </c:numCache>
            </c:numRef>
          </c:val>
          <c:extLst>
            <c:ext xmlns:c16="http://schemas.microsoft.com/office/drawing/2014/chart" uri="{C3380CC4-5D6E-409C-BE32-E72D297353CC}">
              <c16:uniqueId val="{00000000-D0AB-4161-B277-5C39654EF483}"/>
            </c:ext>
          </c:extLst>
        </c:ser>
        <c:ser>
          <c:idx val="2"/>
          <c:order val="1"/>
          <c:tx>
            <c:strRef>
              <c:f>RawResults!$K$2</c:f>
              <c:strCache>
                <c:ptCount val="1"/>
                <c:pt idx="0">
                  <c:v>Orange</c:v>
                </c:pt>
              </c:strCache>
            </c:strRef>
          </c:tx>
          <c:spPr>
            <a:solidFill>
              <a:schemeClr val="accent2"/>
            </a:solidFill>
            <a:ln>
              <a:noFill/>
            </a:ln>
            <a:effectLst/>
          </c:spPr>
          <c:invertIfNegative val="0"/>
          <c:val>
            <c:numRef>
              <c:f>RawResults!$K$29</c:f>
              <c:numCache>
                <c:formatCode>0%</c:formatCode>
                <c:ptCount val="1"/>
                <c:pt idx="0">
                  <c:v>0</c:v>
                </c:pt>
              </c:numCache>
            </c:numRef>
          </c:val>
          <c:extLst>
            <c:ext xmlns:c16="http://schemas.microsoft.com/office/drawing/2014/chart" uri="{C3380CC4-5D6E-409C-BE32-E72D297353CC}">
              <c16:uniqueId val="{00000001-D0AB-4161-B277-5C39654EF483}"/>
            </c:ext>
          </c:extLst>
        </c:ser>
        <c:ser>
          <c:idx val="3"/>
          <c:order val="2"/>
          <c:tx>
            <c:strRef>
              <c:f>RawResults!$L$2</c:f>
              <c:strCache>
                <c:ptCount val="1"/>
                <c:pt idx="0">
                  <c:v>Yellow</c:v>
                </c:pt>
              </c:strCache>
            </c:strRef>
          </c:tx>
          <c:spPr>
            <a:solidFill>
              <a:schemeClr val="accent4"/>
            </a:solidFill>
            <a:ln>
              <a:noFill/>
            </a:ln>
            <a:effectLst/>
          </c:spPr>
          <c:invertIfNegative val="0"/>
          <c:val>
            <c:numRef>
              <c:f>RawResults!$L$29</c:f>
              <c:numCache>
                <c:formatCode>0%</c:formatCode>
                <c:ptCount val="1"/>
                <c:pt idx="0">
                  <c:v>0</c:v>
                </c:pt>
              </c:numCache>
            </c:numRef>
          </c:val>
          <c:extLst>
            <c:ext xmlns:c16="http://schemas.microsoft.com/office/drawing/2014/chart" uri="{C3380CC4-5D6E-409C-BE32-E72D297353CC}">
              <c16:uniqueId val="{00000002-D0AB-4161-B277-5C39654EF483}"/>
            </c:ext>
          </c:extLst>
        </c:ser>
        <c:ser>
          <c:idx val="4"/>
          <c:order val="3"/>
          <c:tx>
            <c:strRef>
              <c:f>RawResults!$M$2</c:f>
              <c:strCache>
                <c:ptCount val="1"/>
                <c:pt idx="0">
                  <c:v>Green</c:v>
                </c:pt>
              </c:strCache>
            </c:strRef>
          </c:tx>
          <c:spPr>
            <a:solidFill>
              <a:schemeClr val="accent6"/>
            </a:solidFill>
            <a:ln>
              <a:noFill/>
            </a:ln>
            <a:effectLst/>
          </c:spPr>
          <c:invertIfNegative val="0"/>
          <c:val>
            <c:numRef>
              <c:f>RawResults!$M$29</c:f>
              <c:numCache>
                <c:formatCode>0%</c:formatCode>
                <c:ptCount val="1"/>
                <c:pt idx="0">
                  <c:v>0</c:v>
                </c:pt>
              </c:numCache>
            </c:numRef>
          </c:val>
          <c:extLst>
            <c:ext xmlns:c16="http://schemas.microsoft.com/office/drawing/2014/chart" uri="{C3380CC4-5D6E-409C-BE32-E72D297353CC}">
              <c16:uniqueId val="{00000003-D0AB-4161-B277-5C39654EF483}"/>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D0AB-4161-B277-5C39654EF483}"/>
              </c:ext>
            </c:extLst>
          </c:dPt>
          <c:val>
            <c:numRef>
              <c:f>RawResults!$N$29</c:f>
              <c:numCache>
                <c:formatCode>0%</c:formatCode>
                <c:ptCount val="1"/>
                <c:pt idx="0">
                  <c:v>1</c:v>
                </c:pt>
              </c:numCache>
            </c:numRef>
          </c:val>
          <c:extLst>
            <c:ext xmlns:c16="http://schemas.microsoft.com/office/drawing/2014/chart" uri="{C3380CC4-5D6E-409C-BE32-E72D297353CC}">
              <c16:uniqueId val="{00000006-D0AB-4161-B277-5C39654EF483}"/>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RawResults!$J$27</c:f>
              <c:numCache>
                <c:formatCode>0%</c:formatCode>
                <c:ptCount val="1"/>
                <c:pt idx="0">
                  <c:v>0</c:v>
                </c:pt>
              </c:numCache>
            </c:numRef>
          </c:val>
          <c:extLst>
            <c:ext xmlns:c16="http://schemas.microsoft.com/office/drawing/2014/chart" uri="{C3380CC4-5D6E-409C-BE32-E72D297353CC}">
              <c16:uniqueId val="{00000000-7FDD-C642-9BCA-7300B4000F55}"/>
            </c:ext>
          </c:extLst>
        </c:ser>
        <c:ser>
          <c:idx val="2"/>
          <c:order val="1"/>
          <c:tx>
            <c:strRef>
              <c:f>RawResults!$K$2</c:f>
              <c:strCache>
                <c:ptCount val="1"/>
                <c:pt idx="0">
                  <c:v>Orange</c:v>
                </c:pt>
              </c:strCache>
            </c:strRef>
          </c:tx>
          <c:spPr>
            <a:solidFill>
              <a:schemeClr val="accent2"/>
            </a:solidFill>
            <a:ln>
              <a:noFill/>
            </a:ln>
            <a:effectLst/>
          </c:spPr>
          <c:invertIfNegative val="0"/>
          <c:val>
            <c:numRef>
              <c:f>RawResults!$K$27</c:f>
              <c:numCache>
                <c:formatCode>0%</c:formatCode>
                <c:ptCount val="1"/>
                <c:pt idx="0">
                  <c:v>0</c:v>
                </c:pt>
              </c:numCache>
            </c:numRef>
          </c:val>
          <c:extLst>
            <c:ext xmlns:c16="http://schemas.microsoft.com/office/drawing/2014/chart" uri="{C3380CC4-5D6E-409C-BE32-E72D297353CC}">
              <c16:uniqueId val="{00000001-7FDD-C642-9BCA-7300B4000F55}"/>
            </c:ext>
          </c:extLst>
        </c:ser>
        <c:ser>
          <c:idx val="3"/>
          <c:order val="2"/>
          <c:tx>
            <c:strRef>
              <c:f>RawResults!$L$2</c:f>
              <c:strCache>
                <c:ptCount val="1"/>
                <c:pt idx="0">
                  <c:v>Yellow</c:v>
                </c:pt>
              </c:strCache>
            </c:strRef>
          </c:tx>
          <c:spPr>
            <a:solidFill>
              <a:schemeClr val="accent4"/>
            </a:solidFill>
            <a:ln>
              <a:noFill/>
            </a:ln>
            <a:effectLst/>
          </c:spPr>
          <c:invertIfNegative val="0"/>
          <c:val>
            <c:numRef>
              <c:f>RawResults!$L$27</c:f>
              <c:numCache>
                <c:formatCode>0%</c:formatCode>
                <c:ptCount val="1"/>
                <c:pt idx="0">
                  <c:v>0</c:v>
                </c:pt>
              </c:numCache>
            </c:numRef>
          </c:val>
          <c:extLst>
            <c:ext xmlns:c16="http://schemas.microsoft.com/office/drawing/2014/chart" uri="{C3380CC4-5D6E-409C-BE32-E72D297353CC}">
              <c16:uniqueId val="{00000002-7FDD-C642-9BCA-7300B4000F55}"/>
            </c:ext>
          </c:extLst>
        </c:ser>
        <c:ser>
          <c:idx val="4"/>
          <c:order val="3"/>
          <c:tx>
            <c:strRef>
              <c:f>RawResults!$M$2</c:f>
              <c:strCache>
                <c:ptCount val="1"/>
                <c:pt idx="0">
                  <c:v>Green</c:v>
                </c:pt>
              </c:strCache>
            </c:strRef>
          </c:tx>
          <c:spPr>
            <a:solidFill>
              <a:schemeClr val="accent6"/>
            </a:solidFill>
            <a:ln>
              <a:noFill/>
            </a:ln>
            <a:effectLst/>
          </c:spPr>
          <c:invertIfNegative val="0"/>
          <c:val>
            <c:numRef>
              <c:f>RawResults!$M$27</c:f>
              <c:numCache>
                <c:formatCode>0%</c:formatCode>
                <c:ptCount val="1"/>
                <c:pt idx="0">
                  <c:v>0</c:v>
                </c:pt>
              </c:numCache>
            </c:numRef>
          </c:val>
          <c:extLst>
            <c:ext xmlns:c16="http://schemas.microsoft.com/office/drawing/2014/chart" uri="{C3380CC4-5D6E-409C-BE32-E72D297353CC}">
              <c16:uniqueId val="{00000003-7FDD-C642-9BCA-7300B4000F55}"/>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7FDD-C642-9BCA-7300B4000F55}"/>
              </c:ext>
            </c:extLst>
          </c:dPt>
          <c:val>
            <c:numRef>
              <c:f>RawResults!$N$27</c:f>
              <c:numCache>
                <c:formatCode>0%</c:formatCode>
                <c:ptCount val="1"/>
                <c:pt idx="0">
                  <c:v>1</c:v>
                </c:pt>
              </c:numCache>
            </c:numRef>
          </c:val>
          <c:extLst>
            <c:ext xmlns:c16="http://schemas.microsoft.com/office/drawing/2014/chart" uri="{C3380CC4-5D6E-409C-BE32-E72D297353CC}">
              <c16:uniqueId val="{00000006-7FDD-C642-9BCA-7300B4000F55}"/>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
          <c:w val="0.89814814814814814"/>
          <c:h val="1"/>
        </c:manualLayout>
      </c:layout>
      <c:barChart>
        <c:barDir val="bar"/>
        <c:grouping val="stacked"/>
        <c:varyColors val="0"/>
        <c:ser>
          <c:idx val="0"/>
          <c:order val="0"/>
          <c:tx>
            <c:strRef>
              <c:f>RawResults!$J$2</c:f>
              <c:strCache>
                <c:ptCount val="1"/>
                <c:pt idx="0">
                  <c:v>Red</c:v>
                </c:pt>
              </c:strCache>
            </c:strRef>
          </c:tx>
          <c:spPr>
            <a:solidFill>
              <a:srgbClr val="FF0000"/>
            </a:solidFill>
            <a:ln>
              <a:noFill/>
            </a:ln>
            <a:effectLst/>
          </c:spPr>
          <c:invertIfNegative val="0"/>
          <c:val>
            <c:numRef>
              <c:f>RawResults!$J$32</c:f>
              <c:numCache>
                <c:formatCode>0%</c:formatCode>
                <c:ptCount val="1"/>
                <c:pt idx="0">
                  <c:v>0</c:v>
                </c:pt>
              </c:numCache>
            </c:numRef>
          </c:val>
          <c:extLst>
            <c:ext xmlns:c16="http://schemas.microsoft.com/office/drawing/2014/chart" uri="{C3380CC4-5D6E-409C-BE32-E72D297353CC}">
              <c16:uniqueId val="{00000000-C86A-AD42-89B0-F9F0F291DE9B}"/>
            </c:ext>
          </c:extLst>
        </c:ser>
        <c:ser>
          <c:idx val="2"/>
          <c:order val="1"/>
          <c:tx>
            <c:strRef>
              <c:f>RawResults!$K$2</c:f>
              <c:strCache>
                <c:ptCount val="1"/>
                <c:pt idx="0">
                  <c:v>Orange</c:v>
                </c:pt>
              </c:strCache>
            </c:strRef>
          </c:tx>
          <c:spPr>
            <a:solidFill>
              <a:schemeClr val="accent2"/>
            </a:solidFill>
            <a:ln>
              <a:noFill/>
            </a:ln>
            <a:effectLst/>
          </c:spPr>
          <c:invertIfNegative val="0"/>
          <c:val>
            <c:numRef>
              <c:f>RawResults!$K$32</c:f>
              <c:numCache>
                <c:formatCode>0%</c:formatCode>
                <c:ptCount val="1"/>
                <c:pt idx="0">
                  <c:v>0</c:v>
                </c:pt>
              </c:numCache>
            </c:numRef>
          </c:val>
          <c:extLst>
            <c:ext xmlns:c16="http://schemas.microsoft.com/office/drawing/2014/chart" uri="{C3380CC4-5D6E-409C-BE32-E72D297353CC}">
              <c16:uniqueId val="{00000001-C86A-AD42-89B0-F9F0F291DE9B}"/>
            </c:ext>
          </c:extLst>
        </c:ser>
        <c:ser>
          <c:idx val="3"/>
          <c:order val="2"/>
          <c:tx>
            <c:strRef>
              <c:f>RawResults!$L$2</c:f>
              <c:strCache>
                <c:ptCount val="1"/>
                <c:pt idx="0">
                  <c:v>Yellow</c:v>
                </c:pt>
              </c:strCache>
            </c:strRef>
          </c:tx>
          <c:spPr>
            <a:solidFill>
              <a:schemeClr val="accent4"/>
            </a:solidFill>
            <a:ln>
              <a:noFill/>
            </a:ln>
            <a:effectLst/>
          </c:spPr>
          <c:invertIfNegative val="0"/>
          <c:val>
            <c:numRef>
              <c:f>RawResults!$L$32</c:f>
              <c:numCache>
                <c:formatCode>0%</c:formatCode>
                <c:ptCount val="1"/>
                <c:pt idx="0">
                  <c:v>0</c:v>
                </c:pt>
              </c:numCache>
            </c:numRef>
          </c:val>
          <c:extLst>
            <c:ext xmlns:c16="http://schemas.microsoft.com/office/drawing/2014/chart" uri="{C3380CC4-5D6E-409C-BE32-E72D297353CC}">
              <c16:uniqueId val="{00000002-C86A-AD42-89B0-F9F0F291DE9B}"/>
            </c:ext>
          </c:extLst>
        </c:ser>
        <c:ser>
          <c:idx val="4"/>
          <c:order val="3"/>
          <c:tx>
            <c:strRef>
              <c:f>RawResults!$M$2</c:f>
              <c:strCache>
                <c:ptCount val="1"/>
                <c:pt idx="0">
                  <c:v>Green</c:v>
                </c:pt>
              </c:strCache>
            </c:strRef>
          </c:tx>
          <c:spPr>
            <a:solidFill>
              <a:schemeClr val="accent6"/>
            </a:solidFill>
            <a:ln>
              <a:noFill/>
            </a:ln>
            <a:effectLst/>
          </c:spPr>
          <c:invertIfNegative val="0"/>
          <c:val>
            <c:numRef>
              <c:f>RawResults!$M$32</c:f>
              <c:numCache>
                <c:formatCode>0%</c:formatCode>
                <c:ptCount val="1"/>
                <c:pt idx="0">
                  <c:v>0</c:v>
                </c:pt>
              </c:numCache>
            </c:numRef>
          </c:val>
          <c:extLst>
            <c:ext xmlns:c16="http://schemas.microsoft.com/office/drawing/2014/chart" uri="{C3380CC4-5D6E-409C-BE32-E72D297353CC}">
              <c16:uniqueId val="{00000003-C86A-AD42-89B0-F9F0F291DE9B}"/>
            </c:ext>
          </c:extLst>
        </c:ser>
        <c:ser>
          <c:idx val="1"/>
          <c:order val="4"/>
          <c:tx>
            <c:strRef>
              <c:f>RawResults!$N$2</c:f>
              <c:strCache>
                <c:ptCount val="1"/>
                <c:pt idx="0">
                  <c:v>None</c:v>
                </c:pt>
              </c:strCache>
            </c:strRef>
          </c:tx>
          <c:spPr>
            <a:solidFill>
              <a:schemeClr val="accent2"/>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C86A-AD42-89B0-F9F0F291DE9B}"/>
              </c:ext>
            </c:extLst>
          </c:dPt>
          <c:val>
            <c:numRef>
              <c:f>RawResults!$N$32</c:f>
              <c:numCache>
                <c:formatCode>0%</c:formatCode>
                <c:ptCount val="1"/>
                <c:pt idx="0">
                  <c:v>1</c:v>
                </c:pt>
              </c:numCache>
            </c:numRef>
          </c:val>
          <c:extLst>
            <c:ext xmlns:c16="http://schemas.microsoft.com/office/drawing/2014/chart" uri="{C3380CC4-5D6E-409C-BE32-E72D297353CC}">
              <c16:uniqueId val="{00000006-C86A-AD42-89B0-F9F0F291DE9B}"/>
            </c:ext>
          </c:extLst>
        </c:ser>
        <c:dLbls>
          <c:showLegendKey val="0"/>
          <c:showVal val="0"/>
          <c:showCatName val="0"/>
          <c:showSerName val="0"/>
          <c:showPercent val="0"/>
          <c:showBubbleSize val="0"/>
        </c:dLbls>
        <c:gapWidth val="0"/>
        <c:overlap val="100"/>
        <c:axId val="1577466784"/>
        <c:axId val="1577632080"/>
      </c:barChart>
      <c:catAx>
        <c:axId val="1577466784"/>
        <c:scaling>
          <c:orientation val="minMax"/>
        </c:scaling>
        <c:delete val="1"/>
        <c:axPos val="l"/>
        <c:numFmt formatCode="General" sourceLinked="1"/>
        <c:majorTickMark val="none"/>
        <c:minorTickMark val="none"/>
        <c:tickLblPos val="nextTo"/>
        <c:crossAx val="1577632080"/>
        <c:crosses val="autoZero"/>
        <c:auto val="1"/>
        <c:lblAlgn val="ctr"/>
        <c:lblOffset val="100"/>
        <c:noMultiLvlLbl val="0"/>
      </c:catAx>
      <c:valAx>
        <c:axId val="1577632080"/>
        <c:scaling>
          <c:orientation val="minMax"/>
          <c:max val="1"/>
        </c:scaling>
        <c:delete val="1"/>
        <c:axPos val="b"/>
        <c:numFmt formatCode="0%" sourceLinked="1"/>
        <c:majorTickMark val="none"/>
        <c:minorTickMark val="none"/>
        <c:tickLblPos val="nextTo"/>
        <c:crossAx val="157746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emf"/><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54.xml"/><Relationship Id="rId13" Type="http://schemas.openxmlformats.org/officeDocument/2006/relationships/chart" Target="../charts/chart59.xml"/><Relationship Id="rId18" Type="http://schemas.openxmlformats.org/officeDocument/2006/relationships/chart" Target="../charts/chart64.xml"/><Relationship Id="rId3" Type="http://schemas.openxmlformats.org/officeDocument/2006/relationships/chart" Target="../charts/chart49.xml"/><Relationship Id="rId21" Type="http://schemas.openxmlformats.org/officeDocument/2006/relationships/chart" Target="../charts/chart67.xml"/><Relationship Id="rId7" Type="http://schemas.openxmlformats.org/officeDocument/2006/relationships/chart" Target="../charts/chart53.xml"/><Relationship Id="rId12" Type="http://schemas.openxmlformats.org/officeDocument/2006/relationships/chart" Target="../charts/chart58.xml"/><Relationship Id="rId17" Type="http://schemas.openxmlformats.org/officeDocument/2006/relationships/chart" Target="../charts/chart63.xml"/><Relationship Id="rId2" Type="http://schemas.openxmlformats.org/officeDocument/2006/relationships/chart" Target="../charts/chart48.xml"/><Relationship Id="rId16" Type="http://schemas.openxmlformats.org/officeDocument/2006/relationships/chart" Target="../charts/chart62.xml"/><Relationship Id="rId20" Type="http://schemas.openxmlformats.org/officeDocument/2006/relationships/chart" Target="../charts/chart66.xml"/><Relationship Id="rId1" Type="http://schemas.openxmlformats.org/officeDocument/2006/relationships/chart" Target="../charts/chart47.xml"/><Relationship Id="rId6" Type="http://schemas.openxmlformats.org/officeDocument/2006/relationships/chart" Target="../charts/chart52.xml"/><Relationship Id="rId11" Type="http://schemas.openxmlformats.org/officeDocument/2006/relationships/chart" Target="../charts/chart57.xml"/><Relationship Id="rId24" Type="http://schemas.openxmlformats.org/officeDocument/2006/relationships/chart" Target="../charts/chart70.xml"/><Relationship Id="rId5" Type="http://schemas.openxmlformats.org/officeDocument/2006/relationships/chart" Target="../charts/chart51.xml"/><Relationship Id="rId15" Type="http://schemas.openxmlformats.org/officeDocument/2006/relationships/chart" Target="../charts/chart61.xml"/><Relationship Id="rId23" Type="http://schemas.openxmlformats.org/officeDocument/2006/relationships/chart" Target="../charts/chart69.xml"/><Relationship Id="rId10" Type="http://schemas.openxmlformats.org/officeDocument/2006/relationships/chart" Target="../charts/chart56.xml"/><Relationship Id="rId19" Type="http://schemas.openxmlformats.org/officeDocument/2006/relationships/chart" Target="../charts/chart65.xml"/><Relationship Id="rId4" Type="http://schemas.openxmlformats.org/officeDocument/2006/relationships/chart" Target="../charts/chart50.xml"/><Relationship Id="rId9" Type="http://schemas.openxmlformats.org/officeDocument/2006/relationships/chart" Target="../charts/chart55.xml"/><Relationship Id="rId14" Type="http://schemas.openxmlformats.org/officeDocument/2006/relationships/chart" Target="../charts/chart60.xml"/><Relationship Id="rId22" Type="http://schemas.openxmlformats.org/officeDocument/2006/relationships/chart" Target="../charts/chart6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2.xml"/><Relationship Id="rId21" Type="http://schemas.openxmlformats.org/officeDocument/2006/relationships/chart" Target="../charts/chart20.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image" Target="../media/image5.pn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25</xdr:row>
      <xdr:rowOff>60323</xdr:rowOff>
    </xdr:from>
    <xdr:to>
      <xdr:col>1</xdr:col>
      <xdr:colOff>276702</xdr:colOff>
      <xdr:row>28</xdr:row>
      <xdr:rowOff>87888</xdr:rowOff>
    </xdr:to>
    <xdr:pic>
      <xdr:nvPicPr>
        <xdr:cNvPr id="59" name="Picture 58" descr="A close up of a logo&#10;&#10;Description automatically generated">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duotone>
            <a:prstClr val="black"/>
            <a:schemeClr val="bg2">
              <a:lumMod val="10000"/>
              <a:tint val="45000"/>
              <a:satMod val="400000"/>
            </a:schemeClr>
          </a:duotone>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76200" y="8658223"/>
          <a:ext cx="1333977" cy="560967"/>
        </a:xfrm>
        <a:prstGeom prst="rect">
          <a:avLst/>
        </a:prstGeom>
      </xdr:spPr>
    </xdr:pic>
    <xdr:clientData/>
  </xdr:twoCellAnchor>
  <xdr:twoCellAnchor editAs="oneCell">
    <xdr:from>
      <xdr:col>0</xdr:col>
      <xdr:colOff>174224</xdr:colOff>
      <xdr:row>0</xdr:row>
      <xdr:rowOff>1</xdr:rowOff>
    </xdr:from>
    <xdr:to>
      <xdr:col>1</xdr:col>
      <xdr:colOff>11112</xdr:colOff>
      <xdr:row>2</xdr:row>
      <xdr:rowOff>40913</xdr:rowOff>
    </xdr:to>
    <xdr:pic>
      <xdr:nvPicPr>
        <xdr:cNvPr id="10" name="Picture 9">
          <a:extLst>
            <a:ext uri="{FF2B5EF4-FFF2-40B4-BE49-F238E27FC236}">
              <a16:creationId xmlns:a16="http://schemas.microsoft.com/office/drawing/2014/main" id="{1775436E-489E-AC39-EE7F-8A364B724A46}"/>
            </a:ext>
          </a:extLst>
        </xdr:cNvPr>
        <xdr:cNvPicPr>
          <a:picLocks noChangeAspect="1"/>
        </xdr:cNvPicPr>
      </xdr:nvPicPr>
      <xdr:blipFill>
        <a:blip xmlns:r="http://schemas.openxmlformats.org/officeDocument/2006/relationships" r:embed="rId3">
          <a:clrChange>
            <a:clrFrom>
              <a:srgbClr val="F3F3F3"/>
            </a:clrFrom>
            <a:clrTo>
              <a:srgbClr val="F3F3F3">
                <a:alpha val="0"/>
              </a:srgbClr>
            </a:clrTo>
          </a:clrChange>
        </a:blip>
        <a:stretch>
          <a:fillRect/>
        </a:stretch>
      </xdr:blipFill>
      <xdr:spPr>
        <a:xfrm>
          <a:off x="174224" y="1"/>
          <a:ext cx="905276" cy="802912"/>
        </a:xfrm>
        <a:prstGeom prst="rect">
          <a:avLst/>
        </a:prstGeom>
        <a:ln>
          <a:noFill/>
        </a:ln>
      </xdr:spPr>
    </xdr:pic>
    <xdr:clientData/>
  </xdr:twoCellAnchor>
  <xdr:twoCellAnchor editAs="oneCell">
    <xdr:from>
      <xdr:col>3</xdr:col>
      <xdr:colOff>310355</xdr:colOff>
      <xdr:row>2</xdr:row>
      <xdr:rowOff>143667</xdr:rowOff>
    </xdr:from>
    <xdr:to>
      <xdr:col>6</xdr:col>
      <xdr:colOff>116431</xdr:colOff>
      <xdr:row>13</xdr:row>
      <xdr:rowOff>154781</xdr:rowOff>
    </xdr:to>
    <xdr:pic>
      <xdr:nvPicPr>
        <xdr:cNvPr id="3" name="Picture 2">
          <a:extLst>
            <a:ext uri="{FF2B5EF4-FFF2-40B4-BE49-F238E27FC236}">
              <a16:creationId xmlns:a16="http://schemas.microsoft.com/office/drawing/2014/main" id="{1516DFDB-67A2-1A7E-D744-B96295B4E71B}"/>
            </a:ext>
          </a:extLst>
        </xdr:cNvPr>
        <xdr:cNvPicPr>
          <a:picLocks noChangeAspect="1"/>
        </xdr:cNvPicPr>
      </xdr:nvPicPr>
      <xdr:blipFill rotWithShape="1">
        <a:blip xmlns:r="http://schemas.openxmlformats.org/officeDocument/2006/relationships" r:embed="rId4"/>
        <a:srcRect b="2182"/>
        <a:stretch/>
      </xdr:blipFill>
      <xdr:spPr>
        <a:xfrm>
          <a:off x="8632824" y="905667"/>
          <a:ext cx="7914232" cy="3770314"/>
        </a:xfrm>
        <a:prstGeom prst="rect">
          <a:avLst/>
        </a:prstGeom>
      </xdr:spPr>
    </xdr:pic>
    <xdr:clientData/>
  </xdr:twoCellAnchor>
  <xdr:twoCellAnchor editAs="oneCell">
    <xdr:from>
      <xdr:col>1</xdr:col>
      <xdr:colOff>18937</xdr:colOff>
      <xdr:row>11</xdr:row>
      <xdr:rowOff>171792</xdr:rowOff>
    </xdr:from>
    <xdr:to>
      <xdr:col>2</xdr:col>
      <xdr:colOff>5474494</xdr:colOff>
      <xdr:row>18</xdr:row>
      <xdr:rowOff>458059</xdr:rowOff>
    </xdr:to>
    <xdr:pic>
      <xdr:nvPicPr>
        <xdr:cNvPr id="5" name="Picture 4">
          <a:extLst>
            <a:ext uri="{FF2B5EF4-FFF2-40B4-BE49-F238E27FC236}">
              <a16:creationId xmlns:a16="http://schemas.microsoft.com/office/drawing/2014/main" id="{6AD565BD-73FE-0F1D-813A-68982F773A5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90500" y="4208011"/>
          <a:ext cx="7196250" cy="2572267"/>
        </a:xfrm>
        <a:prstGeom prst="rect">
          <a:avLst/>
        </a:prstGeom>
        <a:noFill/>
        <a:ln>
          <a:solidFill>
            <a:schemeClr val="tx1">
              <a:lumMod val="50000"/>
              <a:lumOff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792</xdr:colOff>
      <xdr:row>7</xdr:row>
      <xdr:rowOff>11904</xdr:rowOff>
    </xdr:from>
    <xdr:to>
      <xdr:col>2</xdr:col>
      <xdr:colOff>36098</xdr:colOff>
      <xdr:row>7</xdr:row>
      <xdr:rowOff>191904</xdr:rowOff>
    </xdr:to>
    <xdr:graphicFrame macro="">
      <xdr:nvGraphicFramePr>
        <xdr:cNvPr id="5" name="Chart 4">
          <a:extLst>
            <a:ext uri="{FF2B5EF4-FFF2-40B4-BE49-F238E27FC236}">
              <a16:creationId xmlns:a16="http://schemas.microsoft.com/office/drawing/2014/main" id="{C11C8892-A140-B24C-9A29-5C4D22774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792</xdr:colOff>
      <xdr:row>9</xdr:row>
      <xdr:rowOff>736597</xdr:rowOff>
    </xdr:from>
    <xdr:to>
      <xdr:col>2</xdr:col>
      <xdr:colOff>36098</xdr:colOff>
      <xdr:row>9</xdr:row>
      <xdr:rowOff>916597</xdr:rowOff>
    </xdr:to>
    <xdr:graphicFrame macro="">
      <xdr:nvGraphicFramePr>
        <xdr:cNvPr id="6" name="Chart 5">
          <a:extLst>
            <a:ext uri="{FF2B5EF4-FFF2-40B4-BE49-F238E27FC236}">
              <a16:creationId xmlns:a16="http://schemas.microsoft.com/office/drawing/2014/main" id="{1A8041D6-82FA-E54D-8177-4C8129962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792</xdr:colOff>
      <xdr:row>11</xdr:row>
      <xdr:rowOff>57146</xdr:rowOff>
    </xdr:from>
    <xdr:to>
      <xdr:col>2</xdr:col>
      <xdr:colOff>36098</xdr:colOff>
      <xdr:row>11</xdr:row>
      <xdr:rowOff>237146</xdr:rowOff>
    </xdr:to>
    <xdr:graphicFrame macro="">
      <xdr:nvGraphicFramePr>
        <xdr:cNvPr id="7" name="Chart 6">
          <a:extLst>
            <a:ext uri="{FF2B5EF4-FFF2-40B4-BE49-F238E27FC236}">
              <a16:creationId xmlns:a16="http://schemas.microsoft.com/office/drawing/2014/main" id="{98BA11D5-2282-B446-8918-F485F99F9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2</xdr:row>
      <xdr:rowOff>11981</xdr:rowOff>
    </xdr:from>
    <xdr:to>
      <xdr:col>15</xdr:col>
      <xdr:colOff>2743200</xdr:colOff>
      <xdr:row>2</xdr:row>
      <xdr:rowOff>179717</xdr:rowOff>
    </xdr:to>
    <xdr:graphicFrame macro="">
      <xdr:nvGraphicFramePr>
        <xdr:cNvPr id="14" name="Chart 13">
          <a:extLst>
            <a:ext uri="{FF2B5EF4-FFF2-40B4-BE49-F238E27FC236}">
              <a16:creationId xmlns:a16="http://schemas.microsoft.com/office/drawing/2014/main" id="{D43D4AF7-4469-F74B-A219-69DB9D2B9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4</xdr:row>
      <xdr:rowOff>191698</xdr:rowOff>
    </xdr:from>
    <xdr:to>
      <xdr:col>15</xdr:col>
      <xdr:colOff>2743200</xdr:colOff>
      <xdr:row>5</xdr:row>
      <xdr:rowOff>167736</xdr:rowOff>
    </xdr:to>
    <xdr:graphicFrame macro="">
      <xdr:nvGraphicFramePr>
        <xdr:cNvPr id="16" name="Chart 15">
          <a:extLst>
            <a:ext uri="{FF2B5EF4-FFF2-40B4-BE49-F238E27FC236}">
              <a16:creationId xmlns:a16="http://schemas.microsoft.com/office/drawing/2014/main" id="{5499EB57-65BB-D44F-A8C2-B43181318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xdr:row>
      <xdr:rowOff>0</xdr:rowOff>
    </xdr:from>
    <xdr:to>
      <xdr:col>15</xdr:col>
      <xdr:colOff>2743200</xdr:colOff>
      <xdr:row>2</xdr:row>
      <xdr:rowOff>167736</xdr:rowOff>
    </xdr:to>
    <xdr:graphicFrame macro="">
      <xdr:nvGraphicFramePr>
        <xdr:cNvPr id="17" name="Chart 16">
          <a:extLst>
            <a:ext uri="{FF2B5EF4-FFF2-40B4-BE49-F238E27FC236}">
              <a16:creationId xmlns:a16="http://schemas.microsoft.com/office/drawing/2014/main" id="{0CD33B16-8A15-7449-A15E-E58C153B7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7</xdr:row>
      <xdr:rowOff>0</xdr:rowOff>
    </xdr:from>
    <xdr:to>
      <xdr:col>15</xdr:col>
      <xdr:colOff>2743200</xdr:colOff>
      <xdr:row>7</xdr:row>
      <xdr:rowOff>167736</xdr:rowOff>
    </xdr:to>
    <xdr:graphicFrame macro="">
      <xdr:nvGraphicFramePr>
        <xdr:cNvPr id="18" name="Chart 17">
          <a:extLst>
            <a:ext uri="{FF2B5EF4-FFF2-40B4-BE49-F238E27FC236}">
              <a16:creationId xmlns:a16="http://schemas.microsoft.com/office/drawing/2014/main" id="{964F7024-3698-E745-AD6B-38DC55752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73093</xdr:colOff>
      <xdr:row>11</xdr:row>
      <xdr:rowOff>0</xdr:rowOff>
    </xdr:from>
    <xdr:to>
      <xdr:col>15</xdr:col>
      <xdr:colOff>2743200</xdr:colOff>
      <xdr:row>11</xdr:row>
      <xdr:rowOff>167736</xdr:rowOff>
    </xdr:to>
    <xdr:graphicFrame macro="">
      <xdr:nvGraphicFramePr>
        <xdr:cNvPr id="19" name="Chart 18">
          <a:extLst>
            <a:ext uri="{FF2B5EF4-FFF2-40B4-BE49-F238E27FC236}">
              <a16:creationId xmlns:a16="http://schemas.microsoft.com/office/drawing/2014/main" id="{A5E916AB-5EEE-6F48-9396-BE187C410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14</xdr:row>
      <xdr:rowOff>0</xdr:rowOff>
    </xdr:from>
    <xdr:to>
      <xdr:col>15</xdr:col>
      <xdr:colOff>2743200</xdr:colOff>
      <xdr:row>14</xdr:row>
      <xdr:rowOff>167736</xdr:rowOff>
    </xdr:to>
    <xdr:graphicFrame macro="">
      <xdr:nvGraphicFramePr>
        <xdr:cNvPr id="20" name="Chart 19">
          <a:extLst>
            <a:ext uri="{FF2B5EF4-FFF2-40B4-BE49-F238E27FC236}">
              <a16:creationId xmlns:a16="http://schemas.microsoft.com/office/drawing/2014/main" id="{DF6314D1-F92D-A94E-83D9-3F5D9CF0B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16</xdr:row>
      <xdr:rowOff>0</xdr:rowOff>
    </xdr:from>
    <xdr:to>
      <xdr:col>15</xdr:col>
      <xdr:colOff>2743200</xdr:colOff>
      <xdr:row>16</xdr:row>
      <xdr:rowOff>167736</xdr:rowOff>
    </xdr:to>
    <xdr:graphicFrame macro="">
      <xdr:nvGraphicFramePr>
        <xdr:cNvPr id="21" name="Chart 20">
          <a:extLst>
            <a:ext uri="{FF2B5EF4-FFF2-40B4-BE49-F238E27FC236}">
              <a16:creationId xmlns:a16="http://schemas.microsoft.com/office/drawing/2014/main" id="{BCF8B7B8-93CA-FF41-94F2-B06F59C54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20</xdr:row>
      <xdr:rowOff>0</xdr:rowOff>
    </xdr:from>
    <xdr:to>
      <xdr:col>15</xdr:col>
      <xdr:colOff>2743200</xdr:colOff>
      <xdr:row>20</xdr:row>
      <xdr:rowOff>167736</xdr:rowOff>
    </xdr:to>
    <xdr:graphicFrame macro="">
      <xdr:nvGraphicFramePr>
        <xdr:cNvPr id="22" name="Chart 21">
          <a:extLst>
            <a:ext uri="{FF2B5EF4-FFF2-40B4-BE49-F238E27FC236}">
              <a16:creationId xmlns:a16="http://schemas.microsoft.com/office/drawing/2014/main" id="{D71BC650-1511-3B47-99F1-A96D56C02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0</xdr:colOff>
      <xdr:row>26</xdr:row>
      <xdr:rowOff>0</xdr:rowOff>
    </xdr:from>
    <xdr:to>
      <xdr:col>15</xdr:col>
      <xdr:colOff>2743200</xdr:colOff>
      <xdr:row>26</xdr:row>
      <xdr:rowOff>167736</xdr:rowOff>
    </xdr:to>
    <xdr:graphicFrame macro="">
      <xdr:nvGraphicFramePr>
        <xdr:cNvPr id="24" name="Chart 23">
          <a:extLst>
            <a:ext uri="{FF2B5EF4-FFF2-40B4-BE49-F238E27FC236}">
              <a16:creationId xmlns:a16="http://schemas.microsoft.com/office/drawing/2014/main" id="{163B6A2C-D3B5-4643-8D9B-8A3869ED8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31</xdr:row>
      <xdr:rowOff>0</xdr:rowOff>
    </xdr:from>
    <xdr:to>
      <xdr:col>15</xdr:col>
      <xdr:colOff>2743200</xdr:colOff>
      <xdr:row>31</xdr:row>
      <xdr:rowOff>167736</xdr:rowOff>
    </xdr:to>
    <xdr:graphicFrame macro="">
      <xdr:nvGraphicFramePr>
        <xdr:cNvPr id="25" name="Chart 24">
          <a:extLst>
            <a:ext uri="{FF2B5EF4-FFF2-40B4-BE49-F238E27FC236}">
              <a16:creationId xmlns:a16="http://schemas.microsoft.com/office/drawing/2014/main" id="{60E5E841-78B8-7E4E-B5A4-2F5985FCF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0</xdr:colOff>
      <xdr:row>34</xdr:row>
      <xdr:rowOff>0</xdr:rowOff>
    </xdr:from>
    <xdr:to>
      <xdr:col>15</xdr:col>
      <xdr:colOff>2743200</xdr:colOff>
      <xdr:row>34</xdr:row>
      <xdr:rowOff>167736</xdr:rowOff>
    </xdr:to>
    <xdr:graphicFrame macro="">
      <xdr:nvGraphicFramePr>
        <xdr:cNvPr id="26" name="Chart 25">
          <a:extLst>
            <a:ext uri="{FF2B5EF4-FFF2-40B4-BE49-F238E27FC236}">
              <a16:creationId xmlns:a16="http://schemas.microsoft.com/office/drawing/2014/main" id="{E580DC06-5840-8B4B-B5E2-26729F9A4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0</xdr:colOff>
      <xdr:row>37</xdr:row>
      <xdr:rowOff>0</xdr:rowOff>
    </xdr:from>
    <xdr:to>
      <xdr:col>15</xdr:col>
      <xdr:colOff>2743200</xdr:colOff>
      <xdr:row>37</xdr:row>
      <xdr:rowOff>167736</xdr:rowOff>
    </xdr:to>
    <xdr:graphicFrame macro="">
      <xdr:nvGraphicFramePr>
        <xdr:cNvPr id="27" name="Chart 26">
          <a:extLst>
            <a:ext uri="{FF2B5EF4-FFF2-40B4-BE49-F238E27FC236}">
              <a16:creationId xmlns:a16="http://schemas.microsoft.com/office/drawing/2014/main" id="{71A037F5-31E5-054F-9B50-55C6991F3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0</xdr:colOff>
      <xdr:row>38</xdr:row>
      <xdr:rowOff>0</xdr:rowOff>
    </xdr:from>
    <xdr:to>
      <xdr:col>15</xdr:col>
      <xdr:colOff>2743200</xdr:colOff>
      <xdr:row>38</xdr:row>
      <xdr:rowOff>167736</xdr:rowOff>
    </xdr:to>
    <xdr:graphicFrame macro="">
      <xdr:nvGraphicFramePr>
        <xdr:cNvPr id="28" name="Chart 27">
          <a:extLst>
            <a:ext uri="{FF2B5EF4-FFF2-40B4-BE49-F238E27FC236}">
              <a16:creationId xmlns:a16="http://schemas.microsoft.com/office/drawing/2014/main" id="{AA518CA6-C9D3-EE42-956F-AD4DCDE44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0</xdr:colOff>
      <xdr:row>45</xdr:row>
      <xdr:rowOff>0</xdr:rowOff>
    </xdr:from>
    <xdr:to>
      <xdr:col>15</xdr:col>
      <xdr:colOff>2743200</xdr:colOff>
      <xdr:row>45</xdr:row>
      <xdr:rowOff>167736</xdr:rowOff>
    </xdr:to>
    <xdr:graphicFrame macro="">
      <xdr:nvGraphicFramePr>
        <xdr:cNvPr id="31" name="Chart 30">
          <a:extLst>
            <a:ext uri="{FF2B5EF4-FFF2-40B4-BE49-F238E27FC236}">
              <a16:creationId xmlns:a16="http://schemas.microsoft.com/office/drawing/2014/main" id="{69D713BC-C3F8-1148-8BF9-7F2DBCAF7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0</xdr:colOff>
      <xdr:row>48</xdr:row>
      <xdr:rowOff>0</xdr:rowOff>
    </xdr:from>
    <xdr:to>
      <xdr:col>15</xdr:col>
      <xdr:colOff>2743200</xdr:colOff>
      <xdr:row>48</xdr:row>
      <xdr:rowOff>167736</xdr:rowOff>
    </xdr:to>
    <xdr:graphicFrame macro="">
      <xdr:nvGraphicFramePr>
        <xdr:cNvPr id="32" name="Chart 31">
          <a:extLst>
            <a:ext uri="{FF2B5EF4-FFF2-40B4-BE49-F238E27FC236}">
              <a16:creationId xmlns:a16="http://schemas.microsoft.com/office/drawing/2014/main" id="{4A58EA7D-DD53-A142-BBA7-C5B72B7DC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0</xdr:colOff>
      <xdr:row>49</xdr:row>
      <xdr:rowOff>189386</xdr:rowOff>
    </xdr:from>
    <xdr:to>
      <xdr:col>15</xdr:col>
      <xdr:colOff>2743200</xdr:colOff>
      <xdr:row>50</xdr:row>
      <xdr:rowOff>167736</xdr:rowOff>
    </xdr:to>
    <xdr:graphicFrame macro="">
      <xdr:nvGraphicFramePr>
        <xdr:cNvPr id="33" name="Chart 32">
          <a:extLst>
            <a:ext uri="{FF2B5EF4-FFF2-40B4-BE49-F238E27FC236}">
              <a16:creationId xmlns:a16="http://schemas.microsoft.com/office/drawing/2014/main" id="{470E5A50-1276-2242-91AF-F01037B9F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58</xdr:row>
      <xdr:rowOff>0</xdr:rowOff>
    </xdr:from>
    <xdr:to>
      <xdr:col>15</xdr:col>
      <xdr:colOff>2743200</xdr:colOff>
      <xdr:row>58</xdr:row>
      <xdr:rowOff>167736</xdr:rowOff>
    </xdr:to>
    <xdr:graphicFrame macro="">
      <xdr:nvGraphicFramePr>
        <xdr:cNvPr id="36" name="Chart 35">
          <a:extLst>
            <a:ext uri="{FF2B5EF4-FFF2-40B4-BE49-F238E27FC236}">
              <a16:creationId xmlns:a16="http://schemas.microsoft.com/office/drawing/2014/main" id="{ED01FD76-B861-6C4A-880F-52E3B408F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0</xdr:colOff>
      <xdr:row>61</xdr:row>
      <xdr:rowOff>0</xdr:rowOff>
    </xdr:from>
    <xdr:to>
      <xdr:col>15</xdr:col>
      <xdr:colOff>2743200</xdr:colOff>
      <xdr:row>61</xdr:row>
      <xdr:rowOff>167736</xdr:rowOff>
    </xdr:to>
    <xdr:graphicFrame macro="">
      <xdr:nvGraphicFramePr>
        <xdr:cNvPr id="37" name="Chart 36">
          <a:extLst>
            <a:ext uri="{FF2B5EF4-FFF2-40B4-BE49-F238E27FC236}">
              <a16:creationId xmlns:a16="http://schemas.microsoft.com/office/drawing/2014/main" id="{4A390781-DC4C-124B-8EDD-635F96585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0</xdr:colOff>
      <xdr:row>64</xdr:row>
      <xdr:rowOff>0</xdr:rowOff>
    </xdr:from>
    <xdr:to>
      <xdr:col>15</xdr:col>
      <xdr:colOff>2743200</xdr:colOff>
      <xdr:row>64</xdr:row>
      <xdr:rowOff>167736</xdr:rowOff>
    </xdr:to>
    <xdr:graphicFrame macro="">
      <xdr:nvGraphicFramePr>
        <xdr:cNvPr id="38" name="Chart 37">
          <a:extLst>
            <a:ext uri="{FF2B5EF4-FFF2-40B4-BE49-F238E27FC236}">
              <a16:creationId xmlns:a16="http://schemas.microsoft.com/office/drawing/2014/main" id="{0A8AA68F-5BD1-6649-884D-0542850D1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0</xdr:colOff>
      <xdr:row>69</xdr:row>
      <xdr:rowOff>0</xdr:rowOff>
    </xdr:from>
    <xdr:to>
      <xdr:col>15</xdr:col>
      <xdr:colOff>2743200</xdr:colOff>
      <xdr:row>69</xdr:row>
      <xdr:rowOff>167736</xdr:rowOff>
    </xdr:to>
    <xdr:graphicFrame macro="">
      <xdr:nvGraphicFramePr>
        <xdr:cNvPr id="41" name="Chart 40">
          <a:extLst>
            <a:ext uri="{FF2B5EF4-FFF2-40B4-BE49-F238E27FC236}">
              <a16:creationId xmlns:a16="http://schemas.microsoft.com/office/drawing/2014/main" id="{C0C766C0-064B-4A47-AA12-149EDD66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70</xdr:row>
      <xdr:rowOff>0</xdr:rowOff>
    </xdr:from>
    <xdr:to>
      <xdr:col>15</xdr:col>
      <xdr:colOff>2743200</xdr:colOff>
      <xdr:row>70</xdr:row>
      <xdr:rowOff>167736</xdr:rowOff>
    </xdr:to>
    <xdr:graphicFrame macro="">
      <xdr:nvGraphicFramePr>
        <xdr:cNvPr id="42" name="Chart 41">
          <a:extLst>
            <a:ext uri="{FF2B5EF4-FFF2-40B4-BE49-F238E27FC236}">
              <a16:creationId xmlns:a16="http://schemas.microsoft.com/office/drawing/2014/main" id="{8C326C29-EBED-B94C-8F69-79FE1111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xdr:col>
      <xdr:colOff>0</xdr:colOff>
      <xdr:row>22</xdr:row>
      <xdr:rowOff>191265</xdr:rowOff>
    </xdr:from>
    <xdr:to>
      <xdr:col>15</xdr:col>
      <xdr:colOff>2743200</xdr:colOff>
      <xdr:row>23</xdr:row>
      <xdr:rowOff>167736</xdr:rowOff>
    </xdr:to>
    <xdr:graphicFrame macro="">
      <xdr:nvGraphicFramePr>
        <xdr:cNvPr id="43" name="Chart 42">
          <a:extLst>
            <a:ext uri="{FF2B5EF4-FFF2-40B4-BE49-F238E27FC236}">
              <a16:creationId xmlns:a16="http://schemas.microsoft.com/office/drawing/2014/main" id="{C1A8597D-6BB3-B34B-8EDC-313E18475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xdr:col>
      <xdr:colOff>0</xdr:colOff>
      <xdr:row>25</xdr:row>
      <xdr:rowOff>0</xdr:rowOff>
    </xdr:from>
    <xdr:to>
      <xdr:col>15</xdr:col>
      <xdr:colOff>2743200</xdr:colOff>
      <xdr:row>25</xdr:row>
      <xdr:rowOff>167736</xdr:rowOff>
    </xdr:to>
    <xdr:graphicFrame macro="">
      <xdr:nvGraphicFramePr>
        <xdr:cNvPr id="44" name="Chart 43">
          <a:extLst>
            <a:ext uri="{FF2B5EF4-FFF2-40B4-BE49-F238E27FC236}">
              <a16:creationId xmlns:a16="http://schemas.microsoft.com/office/drawing/2014/main" id="{B68AAB05-1764-8143-B15E-8BE66AAEF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15</xdr:col>
      <xdr:colOff>0</xdr:colOff>
      <xdr:row>28</xdr:row>
      <xdr:rowOff>0</xdr:rowOff>
    </xdr:from>
    <xdr:to>
      <xdr:col>16</xdr:col>
      <xdr:colOff>1162</xdr:colOff>
      <xdr:row>28</xdr:row>
      <xdr:rowOff>167736</xdr:rowOff>
    </xdr:to>
    <xdr:graphicFrame macro="">
      <xdr:nvGraphicFramePr>
        <xdr:cNvPr id="5" name="Chart 4">
          <a:extLst>
            <a:ext uri="{FF2B5EF4-FFF2-40B4-BE49-F238E27FC236}">
              <a16:creationId xmlns:a16="http://schemas.microsoft.com/office/drawing/2014/main" id="{1F758E45-607D-4FA0-9FAC-AD8A6D826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326572</xdr:colOff>
      <xdr:row>54</xdr:row>
      <xdr:rowOff>7256</xdr:rowOff>
    </xdr:to>
    <xdr:pic>
      <xdr:nvPicPr>
        <xdr:cNvPr id="10" name="Picture 9">
          <a:extLst>
            <a:ext uri="{FF2B5EF4-FFF2-40B4-BE49-F238E27FC236}">
              <a16:creationId xmlns:a16="http://schemas.microsoft.com/office/drawing/2014/main" id="{BF8C9BF7-61EC-23FB-2F13-BD50AEC6E6EB}"/>
            </a:ext>
          </a:extLst>
        </xdr:cNvPr>
        <xdr:cNvPicPr>
          <a:picLocks noChangeAspect="1"/>
        </xdr:cNvPicPr>
      </xdr:nvPicPr>
      <xdr:blipFill>
        <a:blip xmlns:r="http://schemas.openxmlformats.org/officeDocument/2006/relationships" r:embed="rId1"/>
        <a:stretch>
          <a:fillRect/>
        </a:stretch>
      </xdr:blipFill>
      <xdr:spPr>
        <a:xfrm>
          <a:off x="0" y="0"/>
          <a:ext cx="17417143" cy="10300606"/>
        </a:xfrm>
        <a:prstGeom prst="rect">
          <a:avLst/>
        </a:prstGeom>
      </xdr:spPr>
    </xdr:pic>
    <xdr:clientData/>
  </xdr:twoCellAnchor>
  <xdr:twoCellAnchor>
    <xdr:from>
      <xdr:col>1</xdr:col>
      <xdr:colOff>112946</xdr:colOff>
      <xdr:row>17</xdr:row>
      <xdr:rowOff>133294</xdr:rowOff>
    </xdr:from>
    <xdr:to>
      <xdr:col>6</xdr:col>
      <xdr:colOff>80496</xdr:colOff>
      <xdr:row>21</xdr:row>
      <xdr:rowOff>36629</xdr:rowOff>
    </xdr:to>
    <xdr:sp macro="" textlink="'Establish context'!J5">
      <xdr:nvSpPr>
        <xdr:cNvPr id="5" name="TextBox 4">
          <a:extLst>
            <a:ext uri="{FF2B5EF4-FFF2-40B4-BE49-F238E27FC236}">
              <a16:creationId xmlns:a16="http://schemas.microsoft.com/office/drawing/2014/main" id="{42AB25BF-CD56-654D-B43A-8951DBAF0A43}"/>
            </a:ext>
          </a:extLst>
        </xdr:cNvPr>
        <xdr:cNvSpPr txBox="1"/>
      </xdr:nvSpPr>
      <xdr:spPr>
        <a:xfrm>
          <a:off x="493946" y="3228919"/>
          <a:ext cx="3063175" cy="61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93BB85A4-5956-734F-8B3B-7B72532EC833}" type="TxLink">
            <a:rPr lang="en-US" sz="1000" b="0" i="0" u="none" strike="noStrike">
              <a:solidFill>
                <a:schemeClr val="bg1"/>
              </a:solidFill>
              <a:latin typeface="Arial"/>
              <a:cs typeface="Arial"/>
            </a:rPr>
            <a:pPr/>
            <a:t> </a:t>
          </a:fld>
          <a:endParaRPr lang="en-GB" sz="1000" b="0" i="0">
            <a:solidFill>
              <a:schemeClr val="bg1"/>
            </a:solidFill>
          </a:endParaRPr>
        </a:p>
      </xdr:txBody>
    </xdr:sp>
    <xdr:clientData/>
  </xdr:twoCellAnchor>
  <xdr:twoCellAnchor editAs="absolute">
    <xdr:from>
      <xdr:col>1</xdr:col>
      <xdr:colOff>398186</xdr:colOff>
      <xdr:row>16</xdr:row>
      <xdr:rowOff>10665</xdr:rowOff>
    </xdr:from>
    <xdr:to>
      <xdr:col>5</xdr:col>
      <xdr:colOff>456340</xdr:colOff>
      <xdr:row>17</xdr:row>
      <xdr:rowOff>102742</xdr:rowOff>
    </xdr:to>
    <xdr:graphicFrame macro="">
      <xdr:nvGraphicFramePr>
        <xdr:cNvPr id="7" name="Chart 6">
          <a:extLst>
            <a:ext uri="{FF2B5EF4-FFF2-40B4-BE49-F238E27FC236}">
              <a16:creationId xmlns:a16="http://schemas.microsoft.com/office/drawing/2014/main" id="{D3457D92-9D2E-944C-8399-2264FD37B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93293</xdr:colOff>
      <xdr:row>34</xdr:row>
      <xdr:rowOff>159616</xdr:rowOff>
    </xdr:from>
    <xdr:to>
      <xdr:col>6</xdr:col>
      <xdr:colOff>44968</xdr:colOff>
      <xdr:row>38</xdr:row>
      <xdr:rowOff>85797</xdr:rowOff>
    </xdr:to>
    <xdr:sp macro="" textlink="'Establish context'!J10">
      <xdr:nvSpPr>
        <xdr:cNvPr id="9" name="TextBox 8">
          <a:extLst>
            <a:ext uri="{FF2B5EF4-FFF2-40B4-BE49-F238E27FC236}">
              <a16:creationId xmlns:a16="http://schemas.microsoft.com/office/drawing/2014/main" id="{ECD97AAC-3D5A-C247-90AA-75BF027E850B}"/>
            </a:ext>
          </a:extLst>
        </xdr:cNvPr>
        <xdr:cNvSpPr txBox="1"/>
      </xdr:nvSpPr>
      <xdr:spPr>
        <a:xfrm>
          <a:off x="474293" y="6291335"/>
          <a:ext cx="3047300" cy="640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E7C136FF-0757-C346-BE98-3986EC907702}"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12</xdr:col>
      <xdr:colOff>425662</xdr:colOff>
      <xdr:row>26</xdr:row>
      <xdr:rowOff>8661</xdr:rowOff>
    </xdr:from>
    <xdr:to>
      <xdr:col>17</xdr:col>
      <xdr:colOff>399562</xdr:colOff>
      <xdr:row>29</xdr:row>
      <xdr:rowOff>164236</xdr:rowOff>
    </xdr:to>
    <xdr:sp macro="" textlink="'Develop response'!J9:J11">
      <xdr:nvSpPr>
        <xdr:cNvPr id="14" name="TextBox 13">
          <a:extLst>
            <a:ext uri="{FF2B5EF4-FFF2-40B4-BE49-F238E27FC236}">
              <a16:creationId xmlns:a16="http://schemas.microsoft.com/office/drawing/2014/main" id="{C0767145-4FD9-724A-957B-76005DD70E2E}"/>
            </a:ext>
          </a:extLst>
        </xdr:cNvPr>
        <xdr:cNvSpPr txBox="1"/>
      </xdr:nvSpPr>
      <xdr:spPr>
        <a:xfrm>
          <a:off x="7617037" y="4711630"/>
          <a:ext cx="3069525" cy="691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C58D77EE-0317-4B42-BF4C-B8A3FD7BC8F3}"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12</xdr:col>
      <xdr:colOff>425662</xdr:colOff>
      <xdr:row>34</xdr:row>
      <xdr:rowOff>159616</xdr:rowOff>
    </xdr:from>
    <xdr:to>
      <xdr:col>17</xdr:col>
      <xdr:colOff>399562</xdr:colOff>
      <xdr:row>38</xdr:row>
      <xdr:rowOff>102466</xdr:rowOff>
    </xdr:to>
    <xdr:sp macro="" textlink="'Develop response'!J12:J13">
      <xdr:nvSpPr>
        <xdr:cNvPr id="15" name="TextBox 14">
          <a:extLst>
            <a:ext uri="{FF2B5EF4-FFF2-40B4-BE49-F238E27FC236}">
              <a16:creationId xmlns:a16="http://schemas.microsoft.com/office/drawing/2014/main" id="{3CAF3C61-13C1-A04B-A928-32C5AC23633F}"/>
            </a:ext>
          </a:extLst>
        </xdr:cNvPr>
        <xdr:cNvSpPr txBox="1"/>
      </xdr:nvSpPr>
      <xdr:spPr>
        <a:xfrm>
          <a:off x="7617037" y="6291335"/>
          <a:ext cx="30695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92A0A00C-29F4-8D40-9E90-6213B2A92509}"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7</xdr:col>
      <xdr:colOff>184696</xdr:colOff>
      <xdr:row>42</xdr:row>
      <xdr:rowOff>832</xdr:rowOff>
    </xdr:from>
    <xdr:to>
      <xdr:col>15</xdr:col>
      <xdr:colOff>446732</xdr:colOff>
      <xdr:row>44</xdr:row>
      <xdr:rowOff>115067</xdr:rowOff>
    </xdr:to>
    <xdr:sp macro="" textlink="'Community &amp; stakeholders'!J5:J11">
      <xdr:nvSpPr>
        <xdr:cNvPr id="16" name="TextBox 15">
          <a:extLst>
            <a:ext uri="{FF2B5EF4-FFF2-40B4-BE49-F238E27FC236}">
              <a16:creationId xmlns:a16="http://schemas.microsoft.com/office/drawing/2014/main" id="{8E57D9FD-8E86-2D44-9514-B8039171209B}"/>
            </a:ext>
          </a:extLst>
        </xdr:cNvPr>
        <xdr:cNvSpPr txBox="1"/>
      </xdr:nvSpPr>
      <xdr:spPr>
        <a:xfrm>
          <a:off x="4062732" y="8001832"/>
          <a:ext cx="4942893" cy="49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DB5CC9A-A873-0049-8D43-6D6DFD16193B}"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24</xdr:col>
      <xdr:colOff>107725</xdr:colOff>
      <xdr:row>17</xdr:row>
      <xdr:rowOff>140524</xdr:rowOff>
    </xdr:from>
    <xdr:to>
      <xdr:col>26</xdr:col>
      <xdr:colOff>336419</xdr:colOff>
      <xdr:row>21</xdr:row>
      <xdr:rowOff>29399</xdr:rowOff>
    </xdr:to>
    <xdr:sp macro="" textlink="'Monitor, report, adapt'!J5">
      <xdr:nvSpPr>
        <xdr:cNvPr id="17" name="TextBox 16">
          <a:extLst>
            <a:ext uri="{FF2B5EF4-FFF2-40B4-BE49-F238E27FC236}">
              <a16:creationId xmlns:a16="http://schemas.microsoft.com/office/drawing/2014/main" id="{164D843E-A5B2-5F49-9AE9-F10A7C9006E4}"/>
            </a:ext>
          </a:extLst>
        </xdr:cNvPr>
        <xdr:cNvSpPr txBox="1"/>
      </xdr:nvSpPr>
      <xdr:spPr>
        <a:xfrm>
          <a:off x="14728600" y="3236149"/>
          <a:ext cx="3050475" cy="60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F569AF9B-1AC1-BD42-B2CB-92507D7B8B9E}"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24</xdr:col>
      <xdr:colOff>107726</xdr:colOff>
      <xdr:row>26</xdr:row>
      <xdr:rowOff>7074</xdr:rowOff>
    </xdr:from>
    <xdr:to>
      <xdr:col>26</xdr:col>
      <xdr:colOff>336420</xdr:colOff>
      <xdr:row>29</xdr:row>
      <xdr:rowOff>141483</xdr:rowOff>
    </xdr:to>
    <xdr:sp macro="" textlink="'Monitor, report, adapt'!J8">
      <xdr:nvSpPr>
        <xdr:cNvPr id="18" name="TextBox 17">
          <a:extLst>
            <a:ext uri="{FF2B5EF4-FFF2-40B4-BE49-F238E27FC236}">
              <a16:creationId xmlns:a16="http://schemas.microsoft.com/office/drawing/2014/main" id="{6C9F67D5-A040-154C-BCAE-06EA4B028DB5}"/>
            </a:ext>
          </a:extLst>
        </xdr:cNvPr>
        <xdr:cNvSpPr txBox="1"/>
      </xdr:nvSpPr>
      <xdr:spPr>
        <a:xfrm>
          <a:off x="14728601" y="4710043"/>
          <a:ext cx="3050475" cy="67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F2FF7FD5-822B-BA44-A61D-A183ECFDCA4F}"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24</xdr:col>
      <xdr:colOff>100356</xdr:colOff>
      <xdr:row>34</xdr:row>
      <xdr:rowOff>149297</xdr:rowOff>
    </xdr:from>
    <xdr:to>
      <xdr:col>26</xdr:col>
      <xdr:colOff>341750</xdr:colOff>
      <xdr:row>38</xdr:row>
      <xdr:rowOff>85003</xdr:rowOff>
    </xdr:to>
    <xdr:sp macro="" textlink="'Monitor, report, adapt'!J11">
      <xdr:nvSpPr>
        <xdr:cNvPr id="19" name="TextBox 18">
          <a:extLst>
            <a:ext uri="{FF2B5EF4-FFF2-40B4-BE49-F238E27FC236}">
              <a16:creationId xmlns:a16="http://schemas.microsoft.com/office/drawing/2014/main" id="{0C870B25-77BC-7F4C-8810-BFA6537A089D}"/>
            </a:ext>
          </a:extLst>
        </xdr:cNvPr>
        <xdr:cNvSpPr txBox="1"/>
      </xdr:nvSpPr>
      <xdr:spPr>
        <a:xfrm>
          <a:off x="14721231" y="6281016"/>
          <a:ext cx="3063175" cy="65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7A175F19-D8F2-C247-B991-D356B1AE1C6A}"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18</xdr:col>
      <xdr:colOff>265002</xdr:colOff>
      <xdr:row>17</xdr:row>
      <xdr:rowOff>123042</xdr:rowOff>
    </xdr:from>
    <xdr:to>
      <xdr:col>23</xdr:col>
      <xdr:colOff>210327</xdr:colOff>
      <xdr:row>21</xdr:row>
      <xdr:rowOff>46880</xdr:rowOff>
    </xdr:to>
    <xdr:sp macro="" textlink="'Design and deliver options'!J5">
      <xdr:nvSpPr>
        <xdr:cNvPr id="20" name="TextBox 19">
          <a:extLst>
            <a:ext uri="{FF2B5EF4-FFF2-40B4-BE49-F238E27FC236}">
              <a16:creationId xmlns:a16="http://schemas.microsoft.com/office/drawing/2014/main" id="{69E4D47A-D3CA-D744-BD23-4A3DD21BB0AE}"/>
            </a:ext>
          </a:extLst>
        </xdr:cNvPr>
        <xdr:cNvSpPr txBox="1"/>
      </xdr:nvSpPr>
      <xdr:spPr>
        <a:xfrm>
          <a:off x="11171127" y="3218667"/>
          <a:ext cx="3040950" cy="638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B577D966-2FDF-694B-BFBF-E40F5A869ED9}"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18</xdr:col>
      <xdr:colOff>250486</xdr:colOff>
      <xdr:row>26</xdr:row>
      <xdr:rowOff>724</xdr:rowOff>
    </xdr:from>
    <xdr:to>
      <xdr:col>23</xdr:col>
      <xdr:colOff>224386</xdr:colOff>
      <xdr:row>29</xdr:row>
      <xdr:rowOff>135133</xdr:rowOff>
    </xdr:to>
    <xdr:sp macro="" textlink="'Design and deliver options'!J6">
      <xdr:nvSpPr>
        <xdr:cNvPr id="21" name="TextBox 20">
          <a:extLst>
            <a:ext uri="{FF2B5EF4-FFF2-40B4-BE49-F238E27FC236}">
              <a16:creationId xmlns:a16="http://schemas.microsoft.com/office/drawing/2014/main" id="{0ADCABE2-957E-B243-85DC-6FDE33550EEC}"/>
            </a:ext>
          </a:extLst>
        </xdr:cNvPr>
        <xdr:cNvSpPr txBox="1"/>
      </xdr:nvSpPr>
      <xdr:spPr>
        <a:xfrm>
          <a:off x="11156611" y="4703693"/>
          <a:ext cx="3069525" cy="67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15281F88-5287-2F4B-B49F-38021F8D802B}"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18</xdr:col>
      <xdr:colOff>86080</xdr:colOff>
      <xdr:row>42</xdr:row>
      <xdr:rowOff>11798</xdr:rowOff>
    </xdr:from>
    <xdr:to>
      <xdr:col>23</xdr:col>
      <xdr:colOff>370087</xdr:colOff>
      <xdr:row>44</xdr:row>
      <xdr:rowOff>126013</xdr:rowOff>
    </xdr:to>
    <xdr:sp macro="" textlink="'Community &amp; stakeholders'!J12:J14">
      <xdr:nvSpPr>
        <xdr:cNvPr id="22" name="TextBox 21">
          <a:extLst>
            <a:ext uri="{FF2B5EF4-FFF2-40B4-BE49-F238E27FC236}">
              <a16:creationId xmlns:a16="http://schemas.microsoft.com/office/drawing/2014/main" id="{242771EF-4E21-2B4E-90B1-400D0669824D}"/>
            </a:ext>
          </a:extLst>
        </xdr:cNvPr>
        <xdr:cNvSpPr txBox="1"/>
      </xdr:nvSpPr>
      <xdr:spPr>
        <a:xfrm>
          <a:off x="11107866" y="7509334"/>
          <a:ext cx="34136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BD2A9282-A4D6-E847-89E1-3104B773C481}"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23</xdr:col>
      <xdr:colOff>619307</xdr:colOff>
      <xdr:row>42</xdr:row>
      <xdr:rowOff>340</xdr:rowOff>
    </xdr:from>
    <xdr:to>
      <xdr:col>26</xdr:col>
      <xdr:colOff>532292</xdr:colOff>
      <xdr:row>44</xdr:row>
      <xdr:rowOff>114555</xdr:rowOff>
    </xdr:to>
    <xdr:sp macro="" textlink="'Community &amp; stakeholders'!J15:J16">
      <xdr:nvSpPr>
        <xdr:cNvPr id="23" name="TextBox 22">
          <a:extLst>
            <a:ext uri="{FF2B5EF4-FFF2-40B4-BE49-F238E27FC236}">
              <a16:creationId xmlns:a16="http://schemas.microsoft.com/office/drawing/2014/main" id="{52F1204D-D04C-4841-B0C0-E3C97FEDB8BE}"/>
            </a:ext>
          </a:extLst>
        </xdr:cNvPr>
        <xdr:cNvSpPr txBox="1"/>
      </xdr:nvSpPr>
      <xdr:spPr>
        <a:xfrm>
          <a:off x="14666611" y="7703166"/>
          <a:ext cx="3358551" cy="47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0E7097B6-97FC-5F47-A612-473B3F6553EE}"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7</xdr:col>
      <xdr:colOff>170335</xdr:colOff>
      <xdr:row>51</xdr:row>
      <xdr:rowOff>62179</xdr:rowOff>
    </xdr:from>
    <xdr:to>
      <xdr:col>15</xdr:col>
      <xdr:colOff>461975</xdr:colOff>
      <xdr:row>53</xdr:row>
      <xdr:rowOff>168616</xdr:rowOff>
    </xdr:to>
    <xdr:sp macro="" textlink="'Knowledge sharing'!J5:J9">
      <xdr:nvSpPr>
        <xdr:cNvPr id="27" name="TextBox 26">
          <a:extLst>
            <a:ext uri="{FF2B5EF4-FFF2-40B4-BE49-F238E27FC236}">
              <a16:creationId xmlns:a16="http://schemas.microsoft.com/office/drawing/2014/main" id="{FA0AA773-BC94-DE4D-9DD1-8265789748B8}"/>
            </a:ext>
          </a:extLst>
        </xdr:cNvPr>
        <xdr:cNvSpPr txBox="1"/>
      </xdr:nvSpPr>
      <xdr:spPr>
        <a:xfrm>
          <a:off x="4048371" y="9777679"/>
          <a:ext cx="4972497" cy="487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AD3633F-AF02-AB4D-AD9A-EFA49F86C642}"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18</xdr:col>
      <xdr:colOff>90894</xdr:colOff>
      <xdr:row>51</xdr:row>
      <xdr:rowOff>64114</xdr:rowOff>
    </xdr:from>
    <xdr:to>
      <xdr:col>23</xdr:col>
      <xdr:colOff>382869</xdr:colOff>
      <xdr:row>53</xdr:row>
      <xdr:rowOff>181503</xdr:rowOff>
    </xdr:to>
    <xdr:sp macro="" textlink="'Knowledge sharing'!J10">
      <xdr:nvSpPr>
        <xdr:cNvPr id="28" name="TextBox 27">
          <a:extLst>
            <a:ext uri="{FF2B5EF4-FFF2-40B4-BE49-F238E27FC236}">
              <a16:creationId xmlns:a16="http://schemas.microsoft.com/office/drawing/2014/main" id="{67584B03-E93C-1F4C-B8B9-947A7FBE5DCA}"/>
            </a:ext>
          </a:extLst>
        </xdr:cNvPr>
        <xdr:cNvSpPr txBox="1"/>
      </xdr:nvSpPr>
      <xdr:spPr>
        <a:xfrm>
          <a:off x="11032220" y="9406897"/>
          <a:ext cx="3397953" cy="48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38FE5D6B-6E11-1C44-9AF5-185232A9A866}"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23</xdr:col>
      <xdr:colOff>600562</xdr:colOff>
      <xdr:row>51</xdr:row>
      <xdr:rowOff>48936</xdr:rowOff>
    </xdr:from>
    <xdr:to>
      <xdr:col>26</xdr:col>
      <xdr:colOff>542122</xdr:colOff>
      <xdr:row>53</xdr:row>
      <xdr:rowOff>163150</xdr:rowOff>
    </xdr:to>
    <xdr:sp macro="" textlink="'Knowledge sharing'!J11">
      <xdr:nvSpPr>
        <xdr:cNvPr id="29" name="TextBox 28">
          <a:extLst>
            <a:ext uri="{FF2B5EF4-FFF2-40B4-BE49-F238E27FC236}">
              <a16:creationId xmlns:a16="http://schemas.microsoft.com/office/drawing/2014/main" id="{59212A66-CDDE-6E4C-BE60-3C3222F7A2A0}"/>
            </a:ext>
          </a:extLst>
        </xdr:cNvPr>
        <xdr:cNvSpPr txBox="1"/>
      </xdr:nvSpPr>
      <xdr:spPr>
        <a:xfrm>
          <a:off x="14647866" y="9391719"/>
          <a:ext cx="3387126" cy="478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A7D785C9-AF3C-4423-90B4-8414280DCAB4}"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7</xdr:col>
      <xdr:colOff>175768</xdr:colOff>
      <xdr:row>46</xdr:row>
      <xdr:rowOff>135544</xdr:rowOff>
    </xdr:from>
    <xdr:to>
      <xdr:col>15</xdr:col>
      <xdr:colOff>456208</xdr:colOff>
      <xdr:row>49</xdr:row>
      <xdr:rowOff>36864</xdr:rowOff>
    </xdr:to>
    <xdr:sp macro="" textlink="'Resourcing &amp; governance'!J5:J12">
      <xdr:nvSpPr>
        <xdr:cNvPr id="30" name="TextBox 29">
          <a:extLst>
            <a:ext uri="{FF2B5EF4-FFF2-40B4-BE49-F238E27FC236}">
              <a16:creationId xmlns:a16="http://schemas.microsoft.com/office/drawing/2014/main" id="{82C7E873-B10C-A94E-A4FF-5ED595C8B5B7}"/>
            </a:ext>
          </a:extLst>
        </xdr:cNvPr>
        <xdr:cNvSpPr txBox="1"/>
      </xdr:nvSpPr>
      <xdr:spPr>
        <a:xfrm>
          <a:off x="4053804" y="8898544"/>
          <a:ext cx="4961297"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6FA090A-1CF8-0145-BD9D-05F55FD2CA04}"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18</xdr:col>
      <xdr:colOff>104287</xdr:colOff>
      <xdr:row>46</xdr:row>
      <xdr:rowOff>120852</xdr:rowOff>
    </xdr:from>
    <xdr:to>
      <xdr:col>23</xdr:col>
      <xdr:colOff>388294</xdr:colOff>
      <xdr:row>49</xdr:row>
      <xdr:rowOff>58173</xdr:rowOff>
    </xdr:to>
    <xdr:sp macro="" textlink="'Resourcing &amp; governance'!J13:J15">
      <xdr:nvSpPr>
        <xdr:cNvPr id="31" name="TextBox 30">
          <a:extLst>
            <a:ext uri="{FF2B5EF4-FFF2-40B4-BE49-F238E27FC236}">
              <a16:creationId xmlns:a16="http://schemas.microsoft.com/office/drawing/2014/main" id="{A8998EB1-5808-274D-9E7B-FD952B4B5873}"/>
            </a:ext>
          </a:extLst>
        </xdr:cNvPr>
        <xdr:cNvSpPr txBox="1"/>
      </xdr:nvSpPr>
      <xdr:spPr>
        <a:xfrm>
          <a:off x="11126073" y="8325959"/>
          <a:ext cx="34136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137B1144-AD39-B44D-BC76-6221DC317644}"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23</xdr:col>
      <xdr:colOff>581508</xdr:colOff>
      <xdr:row>46</xdr:row>
      <xdr:rowOff>120659</xdr:rowOff>
    </xdr:from>
    <xdr:to>
      <xdr:col>26</xdr:col>
      <xdr:colOff>535768</xdr:colOff>
      <xdr:row>49</xdr:row>
      <xdr:rowOff>57980</xdr:rowOff>
    </xdr:to>
    <xdr:sp macro="" textlink="'Resourcing &amp; governance'!J16:J18">
      <xdr:nvSpPr>
        <xdr:cNvPr id="32" name="TextBox 31">
          <a:extLst>
            <a:ext uri="{FF2B5EF4-FFF2-40B4-BE49-F238E27FC236}">
              <a16:creationId xmlns:a16="http://schemas.microsoft.com/office/drawing/2014/main" id="{D06FD2DC-C403-7946-9181-A8C64AAEBD00}"/>
            </a:ext>
          </a:extLst>
        </xdr:cNvPr>
        <xdr:cNvSpPr txBox="1"/>
      </xdr:nvSpPr>
      <xdr:spPr>
        <a:xfrm>
          <a:off x="14628812" y="8552355"/>
          <a:ext cx="3399826" cy="48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fld id="{F89B215E-B980-7F43-B8F0-02E78E4E1905}"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editAs="absolute">
    <xdr:from>
      <xdr:col>1</xdr:col>
      <xdr:colOff>401590</xdr:colOff>
      <xdr:row>25</xdr:row>
      <xdr:rowOff>26300</xdr:rowOff>
    </xdr:from>
    <xdr:to>
      <xdr:col>5</xdr:col>
      <xdr:colOff>459744</xdr:colOff>
      <xdr:row>26</xdr:row>
      <xdr:rowOff>30454</xdr:rowOff>
    </xdr:to>
    <xdr:graphicFrame macro="">
      <xdr:nvGraphicFramePr>
        <xdr:cNvPr id="34" name="Chart 33">
          <a:extLst>
            <a:ext uri="{FF2B5EF4-FFF2-40B4-BE49-F238E27FC236}">
              <a16:creationId xmlns:a16="http://schemas.microsoft.com/office/drawing/2014/main" id="{2C117886-791B-C64E-AE6C-29F0C1799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398413</xdr:colOff>
      <xdr:row>33</xdr:row>
      <xdr:rowOff>158863</xdr:rowOff>
    </xdr:from>
    <xdr:to>
      <xdr:col>5</xdr:col>
      <xdr:colOff>456567</xdr:colOff>
      <xdr:row>34</xdr:row>
      <xdr:rowOff>163017</xdr:rowOff>
    </xdr:to>
    <xdr:graphicFrame macro="">
      <xdr:nvGraphicFramePr>
        <xdr:cNvPr id="35" name="Chart 34">
          <a:extLst>
            <a:ext uri="{FF2B5EF4-FFF2-40B4-BE49-F238E27FC236}">
              <a16:creationId xmlns:a16="http://schemas.microsoft.com/office/drawing/2014/main" id="{41F8D023-1109-0946-BA4D-FA49E3F9E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7</xdr:col>
      <xdr:colOff>239218</xdr:colOff>
      <xdr:row>16</xdr:row>
      <xdr:rowOff>19868</xdr:rowOff>
    </xdr:from>
    <xdr:to>
      <xdr:col>11</xdr:col>
      <xdr:colOff>297372</xdr:colOff>
      <xdr:row>17</xdr:row>
      <xdr:rowOff>111945</xdr:rowOff>
    </xdr:to>
    <xdr:graphicFrame macro="">
      <xdr:nvGraphicFramePr>
        <xdr:cNvPr id="36" name="Chart 35">
          <a:extLst>
            <a:ext uri="{FF2B5EF4-FFF2-40B4-BE49-F238E27FC236}">
              <a16:creationId xmlns:a16="http://schemas.microsoft.com/office/drawing/2014/main" id="{B164F033-28C2-7440-AED9-6A84E17C9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7</xdr:col>
      <xdr:colOff>237630</xdr:colOff>
      <xdr:row>25</xdr:row>
      <xdr:rowOff>26300</xdr:rowOff>
    </xdr:from>
    <xdr:to>
      <xdr:col>11</xdr:col>
      <xdr:colOff>295784</xdr:colOff>
      <xdr:row>26</xdr:row>
      <xdr:rowOff>30454</xdr:rowOff>
    </xdr:to>
    <xdr:graphicFrame macro="">
      <xdr:nvGraphicFramePr>
        <xdr:cNvPr id="37" name="Chart 36">
          <a:extLst>
            <a:ext uri="{FF2B5EF4-FFF2-40B4-BE49-F238E27FC236}">
              <a16:creationId xmlns:a16="http://schemas.microsoft.com/office/drawing/2014/main" id="{61B367D7-6084-D841-95C8-69DFF982E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104171</xdr:colOff>
      <xdr:row>15</xdr:row>
      <xdr:rowOff>237676</xdr:rowOff>
    </xdr:from>
    <xdr:to>
      <xdr:col>17</xdr:col>
      <xdr:colOff>162324</xdr:colOff>
      <xdr:row>17</xdr:row>
      <xdr:rowOff>86987</xdr:rowOff>
    </xdr:to>
    <xdr:graphicFrame macro="">
      <xdr:nvGraphicFramePr>
        <xdr:cNvPr id="38" name="Chart 37">
          <a:extLst>
            <a:ext uri="{FF2B5EF4-FFF2-40B4-BE49-F238E27FC236}">
              <a16:creationId xmlns:a16="http://schemas.microsoft.com/office/drawing/2014/main" id="{91E298B9-625C-7A4C-9DD5-6E030748A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107346</xdr:colOff>
      <xdr:row>25</xdr:row>
      <xdr:rowOff>8839</xdr:rowOff>
    </xdr:from>
    <xdr:to>
      <xdr:col>17</xdr:col>
      <xdr:colOff>159149</xdr:colOff>
      <xdr:row>26</xdr:row>
      <xdr:rowOff>16168</xdr:rowOff>
    </xdr:to>
    <xdr:graphicFrame macro="">
      <xdr:nvGraphicFramePr>
        <xdr:cNvPr id="39" name="Chart 38">
          <a:extLst>
            <a:ext uri="{FF2B5EF4-FFF2-40B4-BE49-F238E27FC236}">
              <a16:creationId xmlns:a16="http://schemas.microsoft.com/office/drawing/2014/main" id="{41623BFA-2C41-3F41-A6CE-084666DC0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18</xdr:col>
      <xdr:colOff>542764</xdr:colOff>
      <xdr:row>25</xdr:row>
      <xdr:rowOff>26300</xdr:rowOff>
    </xdr:from>
    <xdr:to>
      <xdr:col>23</xdr:col>
      <xdr:colOff>843</xdr:colOff>
      <xdr:row>26</xdr:row>
      <xdr:rowOff>30454</xdr:rowOff>
    </xdr:to>
    <xdr:graphicFrame macro="">
      <xdr:nvGraphicFramePr>
        <xdr:cNvPr id="40" name="Chart 39">
          <a:extLst>
            <a:ext uri="{FF2B5EF4-FFF2-40B4-BE49-F238E27FC236}">
              <a16:creationId xmlns:a16="http://schemas.microsoft.com/office/drawing/2014/main" id="{B1723E41-604A-1145-86A6-0477BEC6F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24</xdr:col>
      <xdr:colOff>438634</xdr:colOff>
      <xdr:row>16</xdr:row>
      <xdr:rowOff>6355</xdr:rowOff>
    </xdr:from>
    <xdr:to>
      <xdr:col>26</xdr:col>
      <xdr:colOff>141920</xdr:colOff>
      <xdr:row>17</xdr:row>
      <xdr:rowOff>104782</xdr:rowOff>
    </xdr:to>
    <xdr:graphicFrame macro="">
      <xdr:nvGraphicFramePr>
        <xdr:cNvPr id="41" name="Chart 40">
          <a:extLst>
            <a:ext uri="{FF2B5EF4-FFF2-40B4-BE49-F238E27FC236}">
              <a16:creationId xmlns:a16="http://schemas.microsoft.com/office/drawing/2014/main" id="{B26C923A-8A03-694B-8C44-4EA1C1053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24</xdr:col>
      <xdr:colOff>429109</xdr:colOff>
      <xdr:row>25</xdr:row>
      <xdr:rowOff>26300</xdr:rowOff>
    </xdr:from>
    <xdr:to>
      <xdr:col>26</xdr:col>
      <xdr:colOff>132395</xdr:colOff>
      <xdr:row>26</xdr:row>
      <xdr:rowOff>30454</xdr:rowOff>
    </xdr:to>
    <xdr:graphicFrame macro="">
      <xdr:nvGraphicFramePr>
        <xdr:cNvPr id="42" name="Chart 41">
          <a:extLst>
            <a:ext uri="{FF2B5EF4-FFF2-40B4-BE49-F238E27FC236}">
              <a16:creationId xmlns:a16="http://schemas.microsoft.com/office/drawing/2014/main" id="{07188779-55F6-9246-B963-D03983C05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24</xdr:col>
      <xdr:colOff>430923</xdr:colOff>
      <xdr:row>33</xdr:row>
      <xdr:rowOff>158863</xdr:rowOff>
    </xdr:from>
    <xdr:to>
      <xdr:col>26</xdr:col>
      <xdr:colOff>134209</xdr:colOff>
      <xdr:row>34</xdr:row>
      <xdr:rowOff>163017</xdr:rowOff>
    </xdr:to>
    <xdr:graphicFrame macro="">
      <xdr:nvGraphicFramePr>
        <xdr:cNvPr id="43" name="Chart 42">
          <a:extLst>
            <a:ext uri="{FF2B5EF4-FFF2-40B4-BE49-F238E27FC236}">
              <a16:creationId xmlns:a16="http://schemas.microsoft.com/office/drawing/2014/main" id="{B171AD12-5B3B-CB41-AF11-77A26BA7D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9</xdr:col>
      <xdr:colOff>275995</xdr:colOff>
      <xdr:row>41</xdr:row>
      <xdr:rowOff>8157</xdr:rowOff>
    </xdr:from>
    <xdr:to>
      <xdr:col>13</xdr:col>
      <xdr:colOff>334149</xdr:colOff>
      <xdr:row>42</xdr:row>
      <xdr:rowOff>12311</xdr:rowOff>
    </xdr:to>
    <xdr:graphicFrame macro="">
      <xdr:nvGraphicFramePr>
        <xdr:cNvPr id="44" name="Chart 43">
          <a:extLst>
            <a:ext uri="{FF2B5EF4-FFF2-40B4-BE49-F238E27FC236}">
              <a16:creationId xmlns:a16="http://schemas.microsoft.com/office/drawing/2014/main" id="{88B9DCE1-23A0-2B4C-B375-F5DB806EF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18</xdr:col>
      <xdr:colOff>582526</xdr:colOff>
      <xdr:row>41</xdr:row>
      <xdr:rowOff>8156</xdr:rowOff>
    </xdr:from>
    <xdr:to>
      <xdr:col>23</xdr:col>
      <xdr:colOff>31568</xdr:colOff>
      <xdr:row>42</xdr:row>
      <xdr:rowOff>12310</xdr:rowOff>
    </xdr:to>
    <xdr:graphicFrame macro="">
      <xdr:nvGraphicFramePr>
        <xdr:cNvPr id="45" name="Chart 44">
          <a:extLst>
            <a:ext uri="{FF2B5EF4-FFF2-40B4-BE49-F238E27FC236}">
              <a16:creationId xmlns:a16="http://schemas.microsoft.com/office/drawing/2014/main" id="{9FEEC425-95C1-C74F-AB3B-38A7D2D4E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13</xdr:col>
      <xdr:colOff>113696</xdr:colOff>
      <xdr:row>33</xdr:row>
      <xdr:rowOff>158863</xdr:rowOff>
    </xdr:from>
    <xdr:to>
      <xdr:col>17</xdr:col>
      <xdr:colOff>171849</xdr:colOff>
      <xdr:row>34</xdr:row>
      <xdr:rowOff>163017</xdr:rowOff>
    </xdr:to>
    <xdr:graphicFrame macro="">
      <xdr:nvGraphicFramePr>
        <xdr:cNvPr id="46" name="Chart 45">
          <a:extLst>
            <a:ext uri="{FF2B5EF4-FFF2-40B4-BE49-F238E27FC236}">
              <a16:creationId xmlns:a16="http://schemas.microsoft.com/office/drawing/2014/main" id="{4D3C4A7E-D04F-1C44-9312-05090DC4F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18</xdr:col>
      <xdr:colOff>542991</xdr:colOff>
      <xdr:row>15</xdr:row>
      <xdr:rowOff>240852</xdr:rowOff>
    </xdr:from>
    <xdr:to>
      <xdr:col>23</xdr:col>
      <xdr:colOff>1070</xdr:colOff>
      <xdr:row>17</xdr:row>
      <xdr:rowOff>83813</xdr:rowOff>
    </xdr:to>
    <xdr:graphicFrame macro="">
      <xdr:nvGraphicFramePr>
        <xdr:cNvPr id="47" name="Chart 46">
          <a:extLst>
            <a:ext uri="{FF2B5EF4-FFF2-40B4-BE49-F238E27FC236}">
              <a16:creationId xmlns:a16="http://schemas.microsoft.com/office/drawing/2014/main" id="{8A988DAB-C9A7-7849-9C43-23BB7649C4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24</xdr:col>
      <xdr:colOff>387628</xdr:colOff>
      <xdr:row>41</xdr:row>
      <xdr:rowOff>6356</xdr:rowOff>
    </xdr:from>
    <xdr:to>
      <xdr:col>26</xdr:col>
      <xdr:colOff>94089</xdr:colOff>
      <xdr:row>42</xdr:row>
      <xdr:rowOff>10510</xdr:rowOff>
    </xdr:to>
    <xdr:graphicFrame macro="">
      <xdr:nvGraphicFramePr>
        <xdr:cNvPr id="48" name="Chart 47">
          <a:extLst>
            <a:ext uri="{FF2B5EF4-FFF2-40B4-BE49-F238E27FC236}">
              <a16:creationId xmlns:a16="http://schemas.microsoft.com/office/drawing/2014/main" id="{79D1790D-E6FF-8043-9DDD-47FAE50C5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9</xdr:col>
      <xdr:colOff>275995</xdr:colOff>
      <xdr:row>45</xdr:row>
      <xdr:rowOff>132651</xdr:rowOff>
    </xdr:from>
    <xdr:to>
      <xdr:col>13</xdr:col>
      <xdr:colOff>334149</xdr:colOff>
      <xdr:row>46</xdr:row>
      <xdr:rowOff>127280</xdr:rowOff>
    </xdr:to>
    <xdr:graphicFrame macro="">
      <xdr:nvGraphicFramePr>
        <xdr:cNvPr id="49" name="Chart 48">
          <a:extLst>
            <a:ext uri="{FF2B5EF4-FFF2-40B4-BE49-F238E27FC236}">
              <a16:creationId xmlns:a16="http://schemas.microsoft.com/office/drawing/2014/main" id="{39995630-0270-E149-AD86-8D4B45647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18</xdr:col>
      <xdr:colOff>582526</xdr:colOff>
      <xdr:row>45</xdr:row>
      <xdr:rowOff>115188</xdr:rowOff>
    </xdr:from>
    <xdr:to>
      <xdr:col>23</xdr:col>
      <xdr:colOff>31568</xdr:colOff>
      <xdr:row>46</xdr:row>
      <xdr:rowOff>112992</xdr:rowOff>
    </xdr:to>
    <xdr:graphicFrame macro="">
      <xdr:nvGraphicFramePr>
        <xdr:cNvPr id="50" name="Chart 49">
          <a:extLst>
            <a:ext uri="{FF2B5EF4-FFF2-40B4-BE49-F238E27FC236}">
              <a16:creationId xmlns:a16="http://schemas.microsoft.com/office/drawing/2014/main" id="{AF7C2AE9-A76B-5149-BA9F-6ED5E795C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24</xdr:col>
      <xdr:colOff>387628</xdr:colOff>
      <xdr:row>45</xdr:row>
      <xdr:rowOff>114976</xdr:rowOff>
    </xdr:from>
    <xdr:to>
      <xdr:col>26</xdr:col>
      <xdr:colOff>94089</xdr:colOff>
      <xdr:row>46</xdr:row>
      <xdr:rowOff>112780</xdr:rowOff>
    </xdr:to>
    <xdr:graphicFrame macro="">
      <xdr:nvGraphicFramePr>
        <xdr:cNvPr id="51" name="Chart 50">
          <a:extLst>
            <a:ext uri="{FF2B5EF4-FFF2-40B4-BE49-F238E27FC236}">
              <a16:creationId xmlns:a16="http://schemas.microsoft.com/office/drawing/2014/main" id="{6EECEFE9-DF91-FA4F-9C0F-E2C6DBAA9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9</xdr:col>
      <xdr:colOff>275995</xdr:colOff>
      <xdr:row>50</xdr:row>
      <xdr:rowOff>66791</xdr:rowOff>
    </xdr:from>
    <xdr:to>
      <xdr:col>13</xdr:col>
      <xdr:colOff>334149</xdr:colOff>
      <xdr:row>51</xdr:row>
      <xdr:rowOff>58245</xdr:rowOff>
    </xdr:to>
    <xdr:graphicFrame macro="">
      <xdr:nvGraphicFramePr>
        <xdr:cNvPr id="52" name="Chart 51">
          <a:extLst>
            <a:ext uri="{FF2B5EF4-FFF2-40B4-BE49-F238E27FC236}">
              <a16:creationId xmlns:a16="http://schemas.microsoft.com/office/drawing/2014/main" id="{72D84329-C041-E045-8C07-2071B8E1D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18</xdr:col>
      <xdr:colOff>582526</xdr:colOff>
      <xdr:row>50</xdr:row>
      <xdr:rowOff>74729</xdr:rowOff>
    </xdr:from>
    <xdr:to>
      <xdr:col>23</xdr:col>
      <xdr:colOff>31568</xdr:colOff>
      <xdr:row>51</xdr:row>
      <xdr:rowOff>69358</xdr:rowOff>
    </xdr:to>
    <xdr:graphicFrame macro="">
      <xdr:nvGraphicFramePr>
        <xdr:cNvPr id="53" name="Chart 52">
          <a:extLst>
            <a:ext uri="{FF2B5EF4-FFF2-40B4-BE49-F238E27FC236}">
              <a16:creationId xmlns:a16="http://schemas.microsoft.com/office/drawing/2014/main" id="{15F39309-1A6F-7248-AC5C-D060D3A28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24</xdr:col>
      <xdr:colOff>387628</xdr:colOff>
      <xdr:row>50</xdr:row>
      <xdr:rowOff>74729</xdr:rowOff>
    </xdr:from>
    <xdr:to>
      <xdr:col>26</xdr:col>
      <xdr:colOff>94089</xdr:colOff>
      <xdr:row>51</xdr:row>
      <xdr:rowOff>69358</xdr:rowOff>
    </xdr:to>
    <xdr:graphicFrame macro="">
      <xdr:nvGraphicFramePr>
        <xdr:cNvPr id="54" name="Chart 53">
          <a:extLst>
            <a:ext uri="{FF2B5EF4-FFF2-40B4-BE49-F238E27FC236}">
              <a16:creationId xmlns:a16="http://schemas.microsoft.com/office/drawing/2014/main" id="{F2CD28CC-6EEE-E140-9FF2-5D00E7428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93293</xdr:colOff>
      <xdr:row>26</xdr:row>
      <xdr:rowOff>26805</xdr:rowOff>
    </xdr:from>
    <xdr:to>
      <xdr:col>6</xdr:col>
      <xdr:colOff>44968</xdr:colOff>
      <xdr:row>29</xdr:row>
      <xdr:rowOff>141105</xdr:rowOff>
    </xdr:to>
    <xdr:sp macro="" textlink="'Establish context'!J8">
      <xdr:nvSpPr>
        <xdr:cNvPr id="100" name="TextBox 99">
          <a:extLst>
            <a:ext uri="{FF2B5EF4-FFF2-40B4-BE49-F238E27FC236}">
              <a16:creationId xmlns:a16="http://schemas.microsoft.com/office/drawing/2014/main" id="{50C91352-F5E8-125A-A7DC-856F4CEBC201}"/>
            </a:ext>
          </a:extLst>
        </xdr:cNvPr>
        <xdr:cNvSpPr txBox="1"/>
      </xdr:nvSpPr>
      <xdr:spPr>
        <a:xfrm>
          <a:off x="474293" y="4729774"/>
          <a:ext cx="3047300" cy="65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6A6C061C-8ACA-174F-9F9C-A702AD40723D}"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6</xdr:col>
      <xdr:colOff>587014</xdr:colOff>
      <xdr:row>17</xdr:row>
      <xdr:rowOff>126727</xdr:rowOff>
    </xdr:from>
    <xdr:to>
      <xdr:col>11</xdr:col>
      <xdr:colOff>551389</xdr:colOff>
      <xdr:row>21</xdr:row>
      <xdr:rowOff>9631</xdr:rowOff>
    </xdr:to>
    <xdr:sp macro="" textlink="'Analyse situation'!J5">
      <xdr:nvSpPr>
        <xdr:cNvPr id="102" name="TextBox 101">
          <a:extLst>
            <a:ext uri="{FF2B5EF4-FFF2-40B4-BE49-F238E27FC236}">
              <a16:creationId xmlns:a16="http://schemas.microsoft.com/office/drawing/2014/main" id="{AB8BB424-2517-5061-F12D-41B9E64133C5}"/>
            </a:ext>
          </a:extLst>
        </xdr:cNvPr>
        <xdr:cNvSpPr txBox="1"/>
      </xdr:nvSpPr>
      <xdr:spPr>
        <a:xfrm>
          <a:off x="4063639" y="3222352"/>
          <a:ext cx="3060000" cy="597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3ACC529A-3248-A64D-B39E-E956964BF01F}"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6</xdr:col>
      <xdr:colOff>579078</xdr:colOff>
      <xdr:row>26</xdr:row>
      <xdr:rowOff>11837</xdr:rowOff>
    </xdr:from>
    <xdr:to>
      <xdr:col>11</xdr:col>
      <xdr:colOff>549803</xdr:colOff>
      <xdr:row>29</xdr:row>
      <xdr:rowOff>153710</xdr:rowOff>
    </xdr:to>
    <xdr:sp macro="" textlink="'Analyse situation'!J8">
      <xdr:nvSpPr>
        <xdr:cNvPr id="103" name="TextBox 102">
          <a:extLst>
            <a:ext uri="{FF2B5EF4-FFF2-40B4-BE49-F238E27FC236}">
              <a16:creationId xmlns:a16="http://schemas.microsoft.com/office/drawing/2014/main" id="{5DBF94C4-8D60-9702-FB6A-68F75B314513}"/>
            </a:ext>
          </a:extLst>
        </xdr:cNvPr>
        <xdr:cNvSpPr txBox="1"/>
      </xdr:nvSpPr>
      <xdr:spPr>
        <a:xfrm>
          <a:off x="4055703" y="4714806"/>
          <a:ext cx="3066350" cy="67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3BAFD566-6606-6648-9444-4AFAB03CCC07}"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12</xdr:col>
      <xdr:colOff>419313</xdr:colOff>
      <xdr:row>17</xdr:row>
      <xdr:rowOff>136194</xdr:rowOff>
    </xdr:from>
    <xdr:to>
      <xdr:col>17</xdr:col>
      <xdr:colOff>386863</xdr:colOff>
      <xdr:row>21</xdr:row>
      <xdr:rowOff>30554</xdr:rowOff>
    </xdr:to>
    <xdr:sp macro="" textlink="'Develop response'!J5">
      <xdr:nvSpPr>
        <xdr:cNvPr id="104" name="TextBox 103">
          <a:extLst>
            <a:ext uri="{FF2B5EF4-FFF2-40B4-BE49-F238E27FC236}">
              <a16:creationId xmlns:a16="http://schemas.microsoft.com/office/drawing/2014/main" id="{79F6C89C-06E3-20B5-D520-0C39D25DD554}"/>
            </a:ext>
          </a:extLst>
        </xdr:cNvPr>
        <xdr:cNvSpPr txBox="1"/>
      </xdr:nvSpPr>
      <xdr:spPr>
        <a:xfrm>
          <a:off x="7610688" y="3231819"/>
          <a:ext cx="3063175" cy="608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20D350E1-3145-6548-9771-2AE9E9F4BD12}" type="TxLink">
            <a:rPr lang="en-US" sz="1000" b="0" i="0" u="none" strike="noStrike">
              <a:solidFill>
                <a:schemeClr val="bg1"/>
              </a:solidFill>
              <a:latin typeface="Arial"/>
              <a:cs typeface="Arial"/>
            </a:rPr>
            <a:pPr/>
            <a:t> </a:t>
          </a:fld>
          <a:endParaRPr lang="en-GB" sz="1000" i="0">
            <a:solidFill>
              <a:schemeClr val="bg1"/>
            </a:solidFill>
          </a:endParaRPr>
        </a:p>
      </xdr:txBody>
    </xdr:sp>
    <xdr:clientData/>
  </xdr:twoCellAnchor>
  <xdr:twoCellAnchor>
    <xdr:from>
      <xdr:col>18</xdr:col>
      <xdr:colOff>250486</xdr:colOff>
      <xdr:row>34</xdr:row>
      <xdr:rowOff>102508</xdr:rowOff>
    </xdr:from>
    <xdr:to>
      <xdr:col>23</xdr:col>
      <xdr:colOff>224386</xdr:colOff>
      <xdr:row>38</xdr:row>
      <xdr:rowOff>46417</xdr:rowOff>
    </xdr:to>
    <xdr:sp macro="" textlink="'Design and deliver options'!J8">
      <xdr:nvSpPr>
        <xdr:cNvPr id="12" name="TextBox 11">
          <a:extLst>
            <a:ext uri="{FF2B5EF4-FFF2-40B4-BE49-F238E27FC236}">
              <a16:creationId xmlns:a16="http://schemas.microsoft.com/office/drawing/2014/main" id="{8ED26C8D-7468-41F7-9C56-AEFFD2C5D772}"/>
            </a:ext>
          </a:extLst>
        </xdr:cNvPr>
        <xdr:cNvSpPr txBox="1"/>
      </xdr:nvSpPr>
      <xdr:spPr>
        <a:xfrm>
          <a:off x="11156611" y="6234227"/>
          <a:ext cx="3069525" cy="65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Ins="18000" rtlCol="0" anchor="t"/>
        <a:lstStyle/>
        <a:p>
          <a:fld id="{274A8DB9-B22E-43F6-8B77-A06D74C723C3}" type="TxLink">
            <a:rPr lang="en-US" sz="1000" b="0" i="0" u="none" strike="noStrike">
              <a:solidFill>
                <a:srgbClr val="002465"/>
              </a:solidFill>
              <a:latin typeface="Arial"/>
              <a:cs typeface="Arial"/>
            </a:rPr>
            <a:pPr/>
            <a:t> </a:t>
          </a:fld>
          <a:endParaRPr lang="en-GB" sz="1000" i="0">
            <a:solidFill>
              <a:srgbClr val="002465"/>
            </a:solidFill>
          </a:endParaRPr>
        </a:p>
      </xdr:txBody>
    </xdr:sp>
    <xdr:clientData/>
  </xdr:twoCellAnchor>
  <xdr:twoCellAnchor>
    <xdr:from>
      <xdr:col>18</xdr:col>
      <xdr:colOff>486682</xdr:colOff>
      <xdr:row>33</xdr:row>
      <xdr:rowOff>149679</xdr:rowOff>
    </xdr:from>
    <xdr:to>
      <xdr:col>22</xdr:col>
      <xdr:colOff>544836</xdr:colOff>
      <xdr:row>34</xdr:row>
      <xdr:rowOff>153833</xdr:rowOff>
    </xdr:to>
    <xdr:graphicFrame macro="">
      <xdr:nvGraphicFramePr>
        <xdr:cNvPr id="2" name="Chart 1">
          <a:extLst>
            <a:ext uri="{FF2B5EF4-FFF2-40B4-BE49-F238E27FC236}">
              <a16:creationId xmlns:a16="http://schemas.microsoft.com/office/drawing/2014/main" id="{C69A2097-0490-4D72-A28F-F81960B06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xdr:row>
      <xdr:rowOff>98049</xdr:rowOff>
    </xdr:from>
    <xdr:to>
      <xdr:col>2</xdr:col>
      <xdr:colOff>0</xdr:colOff>
      <xdr:row>6</xdr:row>
      <xdr:rowOff>278049</xdr:rowOff>
    </xdr:to>
    <xdr:graphicFrame macro="">
      <xdr:nvGraphicFramePr>
        <xdr:cNvPr id="5" name="Chart 4">
          <a:extLst>
            <a:ext uri="{FF2B5EF4-FFF2-40B4-BE49-F238E27FC236}">
              <a16:creationId xmlns:a16="http://schemas.microsoft.com/office/drawing/2014/main" id="{2CECB38F-14D3-6242-AD46-61B855DAD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10844</xdr:colOff>
      <xdr:row>8</xdr:row>
      <xdr:rowOff>179917</xdr:rowOff>
    </xdr:from>
    <xdr:to>
      <xdr:col>2</xdr:col>
      <xdr:colOff>0</xdr:colOff>
      <xdr:row>8</xdr:row>
      <xdr:rowOff>359917</xdr:rowOff>
    </xdr:to>
    <xdr:graphicFrame macro="">
      <xdr:nvGraphicFramePr>
        <xdr:cNvPr id="6" name="Chart 5">
          <a:extLst>
            <a:ext uri="{FF2B5EF4-FFF2-40B4-BE49-F238E27FC236}">
              <a16:creationId xmlns:a16="http://schemas.microsoft.com/office/drawing/2014/main" id="{E1A2A509-A0E1-2345-B271-323B67E8C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10305</xdr:colOff>
      <xdr:row>11</xdr:row>
      <xdr:rowOff>593216</xdr:rowOff>
    </xdr:from>
    <xdr:to>
      <xdr:col>2</xdr:col>
      <xdr:colOff>0</xdr:colOff>
      <xdr:row>12</xdr:row>
      <xdr:rowOff>130278</xdr:rowOff>
    </xdr:to>
    <xdr:graphicFrame macro="">
      <xdr:nvGraphicFramePr>
        <xdr:cNvPr id="8" name="Chart 7">
          <a:extLst>
            <a:ext uri="{FF2B5EF4-FFF2-40B4-BE49-F238E27FC236}">
              <a16:creationId xmlns:a16="http://schemas.microsoft.com/office/drawing/2014/main" id="{E7F0EBEA-AF2E-5B4D-836F-27A357B34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6</xdr:row>
      <xdr:rowOff>41272</xdr:rowOff>
    </xdr:from>
    <xdr:to>
      <xdr:col>2</xdr:col>
      <xdr:colOff>0</xdr:colOff>
      <xdr:row>6</xdr:row>
      <xdr:rowOff>221272</xdr:rowOff>
    </xdr:to>
    <xdr:graphicFrame macro="">
      <xdr:nvGraphicFramePr>
        <xdr:cNvPr id="5" name="Chart 4">
          <a:extLst>
            <a:ext uri="{FF2B5EF4-FFF2-40B4-BE49-F238E27FC236}">
              <a16:creationId xmlns:a16="http://schemas.microsoft.com/office/drawing/2014/main" id="{8E8025D3-44E2-5E47-9DB1-0F7866021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91600</xdr:colOff>
      <xdr:row>8</xdr:row>
      <xdr:rowOff>384170</xdr:rowOff>
    </xdr:from>
    <xdr:to>
      <xdr:col>2</xdr:col>
      <xdr:colOff>0</xdr:colOff>
      <xdr:row>8</xdr:row>
      <xdr:rowOff>564170</xdr:rowOff>
    </xdr:to>
    <xdr:graphicFrame macro="">
      <xdr:nvGraphicFramePr>
        <xdr:cNvPr id="6" name="Chart 5">
          <a:extLst>
            <a:ext uri="{FF2B5EF4-FFF2-40B4-BE49-F238E27FC236}">
              <a16:creationId xmlns:a16="http://schemas.microsoft.com/office/drawing/2014/main" id="{5D04E3B9-E643-4B42-AAC3-1052CF95C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2741</xdr:colOff>
      <xdr:row>6</xdr:row>
      <xdr:rowOff>346866</xdr:rowOff>
    </xdr:from>
    <xdr:to>
      <xdr:col>2</xdr:col>
      <xdr:colOff>0</xdr:colOff>
      <xdr:row>6</xdr:row>
      <xdr:rowOff>529746</xdr:rowOff>
    </xdr:to>
    <xdr:graphicFrame macro="">
      <xdr:nvGraphicFramePr>
        <xdr:cNvPr id="4" name="Chart 3">
          <a:extLst>
            <a:ext uri="{FF2B5EF4-FFF2-40B4-BE49-F238E27FC236}">
              <a16:creationId xmlns:a16="http://schemas.microsoft.com/office/drawing/2014/main" id="{EBC90F15-3AB1-AA49-AA66-FCEF9CE40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1154</xdr:colOff>
      <xdr:row>9</xdr:row>
      <xdr:rowOff>621501</xdr:rowOff>
    </xdr:from>
    <xdr:to>
      <xdr:col>2</xdr:col>
      <xdr:colOff>0</xdr:colOff>
      <xdr:row>9</xdr:row>
      <xdr:rowOff>804381</xdr:rowOff>
    </xdr:to>
    <xdr:graphicFrame macro="">
      <xdr:nvGraphicFramePr>
        <xdr:cNvPr id="6" name="Chart 5">
          <a:extLst>
            <a:ext uri="{FF2B5EF4-FFF2-40B4-BE49-F238E27FC236}">
              <a16:creationId xmlns:a16="http://schemas.microsoft.com/office/drawing/2014/main" id="{CFD3B792-15C3-FE49-AB24-E8FC73D34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2740</xdr:colOff>
      <xdr:row>12</xdr:row>
      <xdr:rowOff>287334</xdr:rowOff>
    </xdr:from>
    <xdr:to>
      <xdr:col>2</xdr:col>
      <xdr:colOff>0</xdr:colOff>
      <xdr:row>12</xdr:row>
      <xdr:rowOff>457809</xdr:rowOff>
    </xdr:to>
    <xdr:graphicFrame macro="">
      <xdr:nvGraphicFramePr>
        <xdr:cNvPr id="7" name="Chart 6">
          <a:extLst>
            <a:ext uri="{FF2B5EF4-FFF2-40B4-BE49-F238E27FC236}">
              <a16:creationId xmlns:a16="http://schemas.microsoft.com/office/drawing/2014/main" id="{7114C281-6046-4647-994C-E1549769E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88105</xdr:colOff>
      <xdr:row>4</xdr:row>
      <xdr:rowOff>774696</xdr:rowOff>
    </xdr:from>
    <xdr:to>
      <xdr:col>2</xdr:col>
      <xdr:colOff>0</xdr:colOff>
      <xdr:row>4</xdr:row>
      <xdr:rowOff>954696</xdr:rowOff>
    </xdr:to>
    <xdr:graphicFrame macro="">
      <xdr:nvGraphicFramePr>
        <xdr:cNvPr id="5" name="Chart 4">
          <a:extLst>
            <a:ext uri="{FF2B5EF4-FFF2-40B4-BE49-F238E27FC236}">
              <a16:creationId xmlns:a16="http://schemas.microsoft.com/office/drawing/2014/main" id="{CD786EB8-CAAA-1045-82C8-F7A0ED1C4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454</xdr:colOff>
      <xdr:row>6</xdr:row>
      <xdr:rowOff>65879</xdr:rowOff>
    </xdr:from>
    <xdr:to>
      <xdr:col>2</xdr:col>
      <xdr:colOff>0</xdr:colOff>
      <xdr:row>6</xdr:row>
      <xdr:rowOff>248759</xdr:rowOff>
    </xdr:to>
    <xdr:graphicFrame macro="">
      <xdr:nvGraphicFramePr>
        <xdr:cNvPr id="6" name="Chart 5">
          <a:extLst>
            <a:ext uri="{FF2B5EF4-FFF2-40B4-BE49-F238E27FC236}">
              <a16:creationId xmlns:a16="http://schemas.microsoft.com/office/drawing/2014/main" id="{E19D9BE7-6258-3A45-A8DD-CAAADD6BE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88899</xdr:colOff>
      <xdr:row>9</xdr:row>
      <xdr:rowOff>7141</xdr:rowOff>
    </xdr:from>
    <xdr:to>
      <xdr:col>2</xdr:col>
      <xdr:colOff>0</xdr:colOff>
      <xdr:row>9</xdr:row>
      <xdr:rowOff>191904</xdr:rowOff>
    </xdr:to>
    <xdr:graphicFrame macro="">
      <xdr:nvGraphicFramePr>
        <xdr:cNvPr id="2" name="Chart 1">
          <a:extLst>
            <a:ext uri="{FF2B5EF4-FFF2-40B4-BE49-F238E27FC236}">
              <a16:creationId xmlns:a16="http://schemas.microsoft.com/office/drawing/2014/main" id="{DB472C3E-1A84-4955-A1B3-EB9A436DB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792</xdr:colOff>
      <xdr:row>5</xdr:row>
      <xdr:rowOff>553243</xdr:rowOff>
    </xdr:from>
    <xdr:to>
      <xdr:col>2</xdr:col>
      <xdr:colOff>47467</xdr:colOff>
      <xdr:row>6</xdr:row>
      <xdr:rowOff>90305</xdr:rowOff>
    </xdr:to>
    <xdr:graphicFrame macro="">
      <xdr:nvGraphicFramePr>
        <xdr:cNvPr id="5" name="Chart 4">
          <a:extLst>
            <a:ext uri="{FF2B5EF4-FFF2-40B4-BE49-F238E27FC236}">
              <a16:creationId xmlns:a16="http://schemas.microsoft.com/office/drawing/2014/main" id="{A2212D91-D087-FB45-8BB4-E5B58792B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792</xdr:colOff>
      <xdr:row>8</xdr:row>
      <xdr:rowOff>495295</xdr:rowOff>
    </xdr:from>
    <xdr:to>
      <xdr:col>2</xdr:col>
      <xdr:colOff>44292</xdr:colOff>
      <xdr:row>8</xdr:row>
      <xdr:rowOff>678470</xdr:rowOff>
    </xdr:to>
    <xdr:graphicFrame macro="">
      <xdr:nvGraphicFramePr>
        <xdr:cNvPr id="6" name="Chart 5">
          <a:extLst>
            <a:ext uri="{FF2B5EF4-FFF2-40B4-BE49-F238E27FC236}">
              <a16:creationId xmlns:a16="http://schemas.microsoft.com/office/drawing/2014/main" id="{B47EEDB3-578C-E04C-9DC3-43579176D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1586</xdr:colOff>
      <xdr:row>10</xdr:row>
      <xdr:rowOff>684999</xdr:rowOff>
    </xdr:from>
    <xdr:to>
      <xdr:col>2</xdr:col>
      <xdr:colOff>45086</xdr:colOff>
      <xdr:row>10</xdr:row>
      <xdr:rowOff>865424</xdr:rowOff>
    </xdr:to>
    <xdr:graphicFrame macro="">
      <xdr:nvGraphicFramePr>
        <xdr:cNvPr id="7" name="Chart 6">
          <a:extLst>
            <a:ext uri="{FF2B5EF4-FFF2-40B4-BE49-F238E27FC236}">
              <a16:creationId xmlns:a16="http://schemas.microsoft.com/office/drawing/2014/main" id="{818A908E-0860-AE48-B9F0-108BCC7A1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396877</xdr:rowOff>
    </xdr:from>
    <xdr:to>
      <xdr:col>2</xdr:col>
      <xdr:colOff>35306</xdr:colOff>
      <xdr:row>7</xdr:row>
      <xdr:rowOff>579757</xdr:rowOff>
    </xdr:to>
    <xdr:graphicFrame macro="">
      <xdr:nvGraphicFramePr>
        <xdr:cNvPr id="5" name="Chart 4">
          <a:extLst>
            <a:ext uri="{FF2B5EF4-FFF2-40B4-BE49-F238E27FC236}">
              <a16:creationId xmlns:a16="http://schemas.microsoft.com/office/drawing/2014/main" id="{1952790D-D4C8-5347-8520-8A0FA5A2D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609600</xdr:rowOff>
    </xdr:from>
    <xdr:to>
      <xdr:col>2</xdr:col>
      <xdr:colOff>35306</xdr:colOff>
      <xdr:row>13</xdr:row>
      <xdr:rowOff>146663</xdr:rowOff>
    </xdr:to>
    <xdr:graphicFrame macro="">
      <xdr:nvGraphicFramePr>
        <xdr:cNvPr id="6" name="Chart 5">
          <a:extLst>
            <a:ext uri="{FF2B5EF4-FFF2-40B4-BE49-F238E27FC236}">
              <a16:creationId xmlns:a16="http://schemas.microsoft.com/office/drawing/2014/main" id="{6BDEE8B2-D045-B74C-B44B-23060A9F5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15</xdr:row>
      <xdr:rowOff>290513</xdr:rowOff>
    </xdr:from>
    <xdr:to>
      <xdr:col>2</xdr:col>
      <xdr:colOff>35306</xdr:colOff>
      <xdr:row>15</xdr:row>
      <xdr:rowOff>473688</xdr:rowOff>
    </xdr:to>
    <xdr:graphicFrame macro="">
      <xdr:nvGraphicFramePr>
        <xdr:cNvPr id="7" name="Chart 6">
          <a:extLst>
            <a:ext uri="{FF2B5EF4-FFF2-40B4-BE49-F238E27FC236}">
              <a16:creationId xmlns:a16="http://schemas.microsoft.com/office/drawing/2014/main" id="{E1095570-D26B-844E-AA3F-9912C503A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9524</xdr:colOff>
      <xdr:row>8</xdr:row>
      <xdr:rowOff>134140</xdr:rowOff>
    </xdr:from>
    <xdr:to>
      <xdr:col>2</xdr:col>
      <xdr:colOff>41117</xdr:colOff>
      <xdr:row>8</xdr:row>
      <xdr:rowOff>317315</xdr:rowOff>
    </xdr:to>
    <xdr:graphicFrame macro="">
      <xdr:nvGraphicFramePr>
        <xdr:cNvPr id="5" name="Chart 4">
          <a:extLst>
            <a:ext uri="{FF2B5EF4-FFF2-40B4-BE49-F238E27FC236}">
              <a16:creationId xmlns:a16="http://schemas.microsoft.com/office/drawing/2014/main" id="{FC8CD672-6CC7-0049-BC23-1B414D91E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12699</xdr:colOff>
      <xdr:row>13</xdr:row>
      <xdr:rowOff>792165</xdr:rowOff>
    </xdr:from>
    <xdr:to>
      <xdr:col>2</xdr:col>
      <xdr:colOff>48005</xdr:colOff>
      <xdr:row>14</xdr:row>
      <xdr:rowOff>91102</xdr:rowOff>
    </xdr:to>
    <xdr:graphicFrame macro="">
      <xdr:nvGraphicFramePr>
        <xdr:cNvPr id="6" name="Chart 5">
          <a:extLst>
            <a:ext uri="{FF2B5EF4-FFF2-40B4-BE49-F238E27FC236}">
              <a16:creationId xmlns:a16="http://schemas.microsoft.com/office/drawing/2014/main" id="{49360CC8-BB2C-9F47-BFAD-634B9D920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8178</xdr:colOff>
      <xdr:row>16</xdr:row>
      <xdr:rowOff>731043</xdr:rowOff>
    </xdr:from>
    <xdr:to>
      <xdr:col>2</xdr:col>
      <xdr:colOff>49834</xdr:colOff>
      <xdr:row>17</xdr:row>
      <xdr:rowOff>29980</xdr:rowOff>
    </xdr:to>
    <xdr:graphicFrame macro="">
      <xdr:nvGraphicFramePr>
        <xdr:cNvPr id="7" name="Chart 6">
          <a:extLst>
            <a:ext uri="{FF2B5EF4-FFF2-40B4-BE49-F238E27FC236}">
              <a16:creationId xmlns:a16="http://schemas.microsoft.com/office/drawing/2014/main" id="{9CCC42FA-B729-7946-B1DD-4E0EF5AE7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3E6EEE"/>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D71E3B"/>
  </sheetPr>
  <dimension ref="A2:S36"/>
  <sheetViews>
    <sheetView showGridLines="0" showRowColHeaders="0" tabSelected="1" zoomScale="80" zoomScaleNormal="80" workbookViewId="0">
      <selection activeCell="F20" sqref="F20"/>
    </sheetView>
  </sheetViews>
  <sheetFormatPr defaultColWidth="8.85546875" defaultRowHeight="15" x14ac:dyDescent="0.25"/>
  <cols>
    <col min="1" max="1" width="15.42578125" style="29" customWidth="1"/>
    <col min="2" max="2" width="21.7109375" style="29" customWidth="1"/>
    <col min="3" max="3" width="82.140625" style="29" customWidth="1"/>
    <col min="4" max="4" width="4.85546875" style="29" customWidth="1"/>
    <col min="5" max="5" width="28.28515625" style="29" customWidth="1"/>
    <col min="6" max="6" width="82.85546875" style="29" customWidth="1"/>
    <col min="7" max="7" width="38.85546875" style="29" customWidth="1"/>
    <col min="8" max="16384" width="8.85546875" style="29"/>
  </cols>
  <sheetData>
    <row r="2" spans="2:9" ht="46.5" x14ac:dyDescent="0.7">
      <c r="B2" s="163" t="s">
        <v>0</v>
      </c>
      <c r="C2" s="163"/>
      <c r="D2" s="163"/>
      <c r="E2" s="163"/>
      <c r="F2" s="163"/>
      <c r="G2" s="163"/>
      <c r="H2" s="74"/>
      <c r="I2" s="74"/>
    </row>
    <row r="4" spans="2:9" ht="123.95" customHeight="1" x14ac:dyDescent="0.25">
      <c r="B4" s="161" t="s">
        <v>1</v>
      </c>
      <c r="C4" s="161"/>
    </row>
    <row r="5" spans="2:9" ht="9.9499999999999993" customHeight="1" x14ac:dyDescent="0.25"/>
    <row r="6" spans="2:9" s="158" customFormat="1" ht="22.5" customHeight="1" x14ac:dyDescent="0.25">
      <c r="B6" s="159" t="s">
        <v>2</v>
      </c>
      <c r="C6" s="159"/>
    </row>
    <row r="7" spans="2:9" x14ac:dyDescent="0.25">
      <c r="B7" s="149"/>
      <c r="C7" s="149"/>
    </row>
    <row r="8" spans="2:9" x14ac:dyDescent="0.25">
      <c r="B8" s="160" t="s">
        <v>3</v>
      </c>
      <c r="C8" s="160"/>
    </row>
    <row r="9" spans="2:9" ht="32.1" customHeight="1" x14ac:dyDescent="0.25">
      <c r="B9" s="160"/>
      <c r="C9" s="160"/>
    </row>
    <row r="10" spans="2:9" x14ac:dyDescent="0.25">
      <c r="B10" s="149"/>
      <c r="C10" s="149"/>
    </row>
    <row r="11" spans="2:9" x14ac:dyDescent="0.25">
      <c r="B11" s="160" t="s">
        <v>4</v>
      </c>
      <c r="C11" s="160"/>
    </row>
    <row r="12" spans="2:9" s="30" customFormat="1" ht="15.75" x14ac:dyDescent="0.25">
      <c r="B12" s="150"/>
      <c r="C12" s="150"/>
      <c r="D12" s="46"/>
      <c r="E12" s="46"/>
    </row>
    <row r="13" spans="2:9" s="30" customFormat="1" ht="20.100000000000001" customHeight="1" x14ac:dyDescent="0.25">
      <c r="B13" s="150"/>
      <c r="C13" s="150"/>
      <c r="D13" s="46"/>
      <c r="E13" s="46"/>
    </row>
    <row r="14" spans="2:9" s="30" customFormat="1" ht="15.75" x14ac:dyDescent="0.25">
      <c r="B14" s="150"/>
      <c r="C14" s="150"/>
      <c r="D14" s="46"/>
      <c r="E14" s="46"/>
    </row>
    <row r="15" spans="2:9" s="30" customFormat="1" ht="32.25" customHeight="1" x14ac:dyDescent="0.25">
      <c r="B15" s="150"/>
      <c r="C15" s="150"/>
      <c r="D15" s="46"/>
      <c r="E15" s="164" t="s">
        <v>5</v>
      </c>
      <c r="F15" s="164"/>
    </row>
    <row r="16" spans="2:9" s="30" customFormat="1" ht="20.45" customHeight="1" x14ac:dyDescent="0.25">
      <c r="B16" s="151"/>
      <c r="C16" s="152"/>
      <c r="D16" s="123"/>
      <c r="E16" s="143" t="s">
        <v>6</v>
      </c>
      <c r="F16" s="59" t="s">
        <v>7</v>
      </c>
    </row>
    <row r="17" spans="1:19" s="30" customFormat="1" ht="53.45" customHeight="1" x14ac:dyDescent="0.25">
      <c r="B17" s="153"/>
      <c r="C17" s="154"/>
      <c r="D17" s="123"/>
      <c r="E17" s="143" t="s">
        <v>8</v>
      </c>
      <c r="F17" s="59" t="s">
        <v>9</v>
      </c>
    </row>
    <row r="18" spans="1:19" s="30" customFormat="1" ht="21.6" customHeight="1" x14ac:dyDescent="0.25">
      <c r="B18" s="155"/>
      <c r="C18" s="154"/>
      <c r="E18" s="143" t="s">
        <v>10</v>
      </c>
      <c r="F18" s="59" t="s">
        <v>11</v>
      </c>
    </row>
    <row r="19" spans="1:19" s="30" customFormat="1" ht="50.1" customHeight="1" x14ac:dyDescent="0.25">
      <c r="A19" s="29"/>
      <c r="B19" s="156"/>
      <c r="C19" s="157"/>
      <c r="E19" s="143" t="s">
        <v>12</v>
      </c>
      <c r="F19" s="59" t="s">
        <v>13</v>
      </c>
    </row>
    <row r="20" spans="1:19" s="30" customFormat="1" ht="37.5" customHeight="1" x14ac:dyDescent="0.25">
      <c r="E20" s="143" t="s">
        <v>14</v>
      </c>
      <c r="F20" s="59" t="s">
        <v>15</v>
      </c>
    </row>
    <row r="21" spans="1:19" s="30" customFormat="1" ht="36" customHeight="1" x14ac:dyDescent="0.25">
      <c r="D21" s="29"/>
      <c r="E21" s="143" t="s">
        <v>16</v>
      </c>
      <c r="F21" s="59" t="s">
        <v>17</v>
      </c>
    </row>
    <row r="22" spans="1:19" ht="21.6" customHeight="1" x14ac:dyDescent="0.25">
      <c r="E22" s="143" t="s">
        <v>18</v>
      </c>
      <c r="F22" s="59" t="s">
        <v>19</v>
      </c>
    </row>
    <row r="23" spans="1:19" ht="20.100000000000001" customHeight="1" x14ac:dyDescent="0.25">
      <c r="E23" s="143" t="s">
        <v>20</v>
      </c>
      <c r="F23" s="59" t="s">
        <v>21</v>
      </c>
      <c r="I23"/>
    </row>
    <row r="24" spans="1:19" ht="30" x14ac:dyDescent="0.25">
      <c r="E24" s="143" t="s">
        <v>22</v>
      </c>
      <c r="F24" s="59" t="s">
        <v>23</v>
      </c>
    </row>
    <row r="25" spans="1:19" ht="55.5" customHeight="1" x14ac:dyDescent="0.25">
      <c r="A25" s="162" t="s">
        <v>24</v>
      </c>
      <c r="B25" s="162"/>
      <c r="O25" s="1"/>
      <c r="P25" s="1"/>
      <c r="Q25" s="1"/>
      <c r="R25" s="1"/>
      <c r="S25" s="1"/>
    </row>
    <row r="26" spans="1:19" x14ac:dyDescent="0.25">
      <c r="A26" s="72"/>
      <c r="B26" s="72"/>
      <c r="O26" s="1"/>
      <c r="P26" s="1"/>
      <c r="Q26" s="1"/>
      <c r="R26" s="1"/>
      <c r="S26" s="1"/>
    </row>
    <row r="27" spans="1:19" x14ac:dyDescent="0.25">
      <c r="A27" s="72"/>
      <c r="B27" s="118">
        <v>44866</v>
      </c>
      <c r="O27" s="1"/>
      <c r="P27" s="1"/>
      <c r="Q27" s="1"/>
      <c r="R27" s="1"/>
      <c r="S27" s="1"/>
    </row>
    <row r="28" spans="1:19" x14ac:dyDescent="0.25">
      <c r="A28" s="72"/>
      <c r="B28" s="72"/>
      <c r="O28" s="1"/>
      <c r="P28" s="1"/>
      <c r="Q28" s="1"/>
      <c r="R28" s="1"/>
      <c r="S28" s="1"/>
    </row>
    <row r="29" spans="1:19" x14ac:dyDescent="0.25">
      <c r="A29" s="72"/>
      <c r="B29" s="72"/>
      <c r="O29" s="1"/>
      <c r="P29" s="1"/>
      <c r="Q29" s="1"/>
      <c r="R29" s="1"/>
      <c r="S29" s="1"/>
    </row>
    <row r="30" spans="1:19" x14ac:dyDescent="0.25">
      <c r="A30" s="73" t="s">
        <v>25</v>
      </c>
      <c r="B30" s="73"/>
      <c r="O30" s="1"/>
      <c r="P30" s="1"/>
      <c r="Q30" s="1"/>
      <c r="R30" s="1"/>
      <c r="S30" s="1"/>
    </row>
    <row r="31" spans="1:19" x14ac:dyDescent="0.25">
      <c r="O31" s="1"/>
      <c r="P31" s="1"/>
      <c r="Q31" s="1"/>
      <c r="R31" s="1"/>
      <c r="S31" s="1"/>
    </row>
    <row r="32" spans="1:19" x14ac:dyDescent="0.25">
      <c r="O32" s="1"/>
      <c r="P32" s="1"/>
      <c r="Q32" s="1"/>
      <c r="R32" s="1"/>
      <c r="S32" s="1"/>
    </row>
    <row r="33" spans="15:19" x14ac:dyDescent="0.25">
      <c r="O33" s="1"/>
      <c r="P33" s="1"/>
      <c r="Q33" s="1"/>
      <c r="R33" s="1"/>
      <c r="S33" s="1"/>
    </row>
    <row r="34" spans="15:19" x14ac:dyDescent="0.25">
      <c r="O34" s="1"/>
      <c r="P34" s="1"/>
      <c r="Q34" s="1"/>
      <c r="R34" s="1"/>
      <c r="S34" s="1"/>
    </row>
    <row r="35" spans="15:19" x14ac:dyDescent="0.25">
      <c r="O35" s="1"/>
      <c r="P35" s="1"/>
      <c r="Q35" s="1"/>
      <c r="R35" s="1"/>
      <c r="S35" s="1"/>
    </row>
    <row r="36" spans="15:19" x14ac:dyDescent="0.25">
      <c r="O36" s="1"/>
      <c r="P36" s="1"/>
      <c r="Q36" s="1"/>
      <c r="R36" s="1"/>
      <c r="S36" s="1"/>
    </row>
  </sheetData>
  <sheetProtection algorithmName="SHA-512" hashValue="WW57tv1Wv6nXbC4/eXIniGzZJIQEx0mTGBLRkqbNulKvdnuEOxrhEz3piM6RhcF0mzQmsw2DUTjnP+2OKD0aVg==" saltValue="zIGygzMtPNsYstdDlwcVug==" spinCount="100000" sheet="1" objects="1" scenarios="1"/>
  <mergeCells count="7">
    <mergeCell ref="B6:C6"/>
    <mergeCell ref="B8:C9"/>
    <mergeCell ref="B4:C4"/>
    <mergeCell ref="A25:B25"/>
    <mergeCell ref="B2:G2"/>
    <mergeCell ref="E15:F15"/>
    <mergeCell ref="B11:C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69FF"/>
  </sheetPr>
  <dimension ref="A2:J12"/>
  <sheetViews>
    <sheetView showGridLines="0" showRowColHeaders="0" topLeftCell="B1" zoomScale="80" zoomScaleNormal="80" workbookViewId="0">
      <pane ySplit="4" topLeftCell="A5" activePane="bottomLeft" state="frozen"/>
      <selection activeCell="C26" sqref="C26"/>
      <selection pane="bottomLeft" activeCell="J5" sqref="J5:J9"/>
    </sheetView>
  </sheetViews>
  <sheetFormatPr defaultColWidth="9.140625" defaultRowHeight="14.25" x14ac:dyDescent="0.2"/>
  <cols>
    <col min="1" max="1" width="1.42578125" style="20" customWidth="1"/>
    <col min="2" max="2" width="35.42578125" style="1" customWidth="1"/>
    <col min="3" max="3" width="1.42578125" style="1" customWidth="1"/>
    <col min="4" max="4" width="45.42578125" style="1" customWidth="1"/>
    <col min="5" max="5" width="1.42578125" style="1" customWidth="1"/>
    <col min="6" max="6" width="21.42578125" style="1" bestFit="1" customWidth="1"/>
    <col min="7" max="7" width="1.42578125" style="1" customWidth="1"/>
    <col min="8" max="8" width="45.42578125" style="1" customWidth="1"/>
    <col min="9" max="9" width="1.42578125" style="1" customWidth="1"/>
    <col min="10" max="10" width="33.5703125" style="1" customWidth="1"/>
    <col min="11" max="16384" width="9.140625" style="1"/>
  </cols>
  <sheetData>
    <row r="2" spans="1:10" ht="27.75" x14ac:dyDescent="0.4">
      <c r="B2" s="227" t="str">
        <f>Enabling3</f>
        <v>Capture &amp; share knowledge</v>
      </c>
      <c r="C2" s="227"/>
      <c r="D2" s="227"/>
      <c r="E2" s="227"/>
      <c r="F2" s="227"/>
      <c r="G2" s="227"/>
      <c r="H2" s="227"/>
      <c r="I2" s="227"/>
      <c r="J2" s="227"/>
    </row>
    <row r="3" spans="1:10" ht="5.25" customHeight="1" x14ac:dyDescent="0.35">
      <c r="B3" s="2"/>
      <c r="C3" s="2"/>
      <c r="D3" s="2"/>
      <c r="E3" s="2"/>
      <c r="F3" s="2"/>
    </row>
    <row r="4" spans="1:10" ht="15.75" thickBot="1" x14ac:dyDescent="0.3">
      <c r="B4" s="10" t="s">
        <v>27</v>
      </c>
      <c r="C4" s="11"/>
      <c r="D4" s="10" t="s">
        <v>170</v>
      </c>
      <c r="E4" s="6"/>
      <c r="F4" s="10" t="s">
        <v>171</v>
      </c>
      <c r="G4" s="6"/>
      <c r="H4" s="10" t="s">
        <v>172</v>
      </c>
      <c r="I4" s="6"/>
      <c r="J4" s="61" t="s">
        <v>31</v>
      </c>
    </row>
    <row r="5" spans="1:10" ht="63.75" x14ac:dyDescent="0.2">
      <c r="A5" s="20" t="s">
        <v>64</v>
      </c>
      <c r="B5" s="228" t="s">
        <v>173</v>
      </c>
      <c r="C5" s="3"/>
      <c r="D5" s="76" t="str">
        <f>'Establish context'!D21</f>
        <v xml:space="preserve">
Knowledge is captured, securely stored and shared to build internal and broader industry capacity and capability.
</v>
      </c>
      <c r="E5" s="34"/>
      <c r="F5" s="124" t="str">
        <f>IF(LEN('Establish context'!F21)&gt;0,'Establish context'!F21,"")</f>
        <v/>
      </c>
      <c r="G5" s="127"/>
      <c r="H5" s="135" t="str">
        <f>IF(LEN('Establish context'!H21)&gt;0,'Establish context'!H21,"")</f>
        <v/>
      </c>
      <c r="I5" s="34"/>
      <c r="J5" s="208"/>
    </row>
    <row r="6" spans="1:10" ht="63.75" x14ac:dyDescent="0.2">
      <c r="A6" s="20" t="s">
        <v>64</v>
      </c>
      <c r="B6" s="229"/>
      <c r="C6" s="4"/>
      <c r="D6" s="77" t="str">
        <f>'Establish context'!D22</f>
        <v xml:space="preserve">
Key elements of water efficiency are communicated in an appropriate form to all sectors of the community.
</v>
      </c>
      <c r="E6" s="34"/>
      <c r="F6" s="126" t="str">
        <f>IF(LEN('Establish context'!F22)&gt;0,'Establish context'!F22,"")</f>
        <v/>
      </c>
      <c r="G6" s="127"/>
      <c r="H6" s="136" t="str">
        <f>IF(LEN('Establish context'!H22)&gt;0,'Establish context'!H22,"")</f>
        <v/>
      </c>
      <c r="I6" s="34"/>
      <c r="J6" s="209"/>
    </row>
    <row r="7" spans="1:10" ht="51.75" thickBot="1" x14ac:dyDescent="0.25">
      <c r="A7" s="20" t="s">
        <v>64</v>
      </c>
      <c r="B7" s="229"/>
      <c r="C7" s="5"/>
      <c r="D7" s="78" t="str">
        <f>'Establish context'!D23</f>
        <v xml:space="preserve">
The community is engaged in water efficiency and understands their contribution.
</v>
      </c>
      <c r="E7" s="32"/>
      <c r="F7" s="128" t="str">
        <f>IF(LEN('Establish context'!F23)&gt;0,'Establish context'!F23,"")</f>
        <v/>
      </c>
      <c r="G7" s="129"/>
      <c r="H7" s="137" t="str">
        <f>IF(LEN('Establish context'!H23)&gt;0,'Establish context'!H23,"")</f>
        <v/>
      </c>
      <c r="I7" s="34"/>
      <c r="J7" s="209"/>
    </row>
    <row r="8" spans="1:10" ht="64.5" thickBot="1" x14ac:dyDescent="0.25">
      <c r="A8" s="20" t="s">
        <v>176</v>
      </c>
      <c r="B8" s="229"/>
      <c r="C8" s="19"/>
      <c r="D8" s="66" t="str">
        <f>'Analyse situation'!D13</f>
        <v xml:space="preserve">
Information is available for program analysis including potential savings, costs,  lessons learnt, end use data and stock information.
</v>
      </c>
      <c r="E8" s="32"/>
      <c r="F8" s="132" t="str">
        <f>IF(LEN('Analyse situation'!F13)&gt;0,'Analyse situation'!F13,"")</f>
        <v/>
      </c>
      <c r="G8" s="129"/>
      <c r="H8" s="141" t="str">
        <f>IF(LEN('Analyse situation'!H13)&gt;0,'Analyse situation'!H13,"")</f>
        <v/>
      </c>
      <c r="I8" s="34"/>
      <c r="J8" s="209"/>
    </row>
    <row r="9" spans="1:10" ht="64.5" thickBot="1" x14ac:dyDescent="0.25">
      <c r="A9" s="20" t="s">
        <v>87</v>
      </c>
      <c r="B9" s="230"/>
      <c r="C9" s="19"/>
      <c r="D9" s="66" t="str">
        <f>'Develop response'!D19</f>
        <v xml:space="preserve">
Options are designed to generate and capture knowledge on the individual option and the effect on customer water demand.
</v>
      </c>
      <c r="E9" s="31"/>
      <c r="F9" s="132" t="str">
        <f>IF(LEN('Develop response'!F19)&gt;0,'Develop response'!F19,"")</f>
        <v/>
      </c>
      <c r="G9" s="131"/>
      <c r="H9" s="141" t="str">
        <f>IF(LEN('Develop response'!H19)&gt;0,'Develop response'!H19,"")</f>
        <v/>
      </c>
      <c r="I9" s="32"/>
      <c r="J9" s="210"/>
    </row>
    <row r="10" spans="1:10" ht="83.25" customHeight="1" thickBot="1" x14ac:dyDescent="0.25">
      <c r="A10" s="20" t="s">
        <v>140</v>
      </c>
      <c r="B10" s="113" t="s">
        <v>174</v>
      </c>
      <c r="C10" s="5"/>
      <c r="D10" s="66" t="str">
        <f>'Design and deliver options'!D17</f>
        <v xml:space="preserve">
Option and program implementation insights are documented and shared.
</v>
      </c>
      <c r="E10" s="32"/>
      <c r="F10" s="130" t="str">
        <f>IF(LEN('Design and deliver options'!F17)&gt;0,'Design and deliver options'!F17,"")</f>
        <v/>
      </c>
      <c r="G10" s="129"/>
      <c r="H10" s="141" t="str">
        <f>IF(LEN('Design and deliver options'!H17)&gt;0,'Design and deliver options'!H17,"")</f>
        <v/>
      </c>
      <c r="I10" s="32"/>
      <c r="J10" s="87"/>
    </row>
    <row r="11" spans="1:10" ht="83.25" customHeight="1" thickBot="1" x14ac:dyDescent="0.25">
      <c r="B11" s="225" t="s">
        <v>175</v>
      </c>
      <c r="C11" s="5"/>
      <c r="D11" s="66" t="str">
        <f>'Monitor, report, adapt'!D17</f>
        <v xml:space="preserve">
Information is kept up to date and easily accessible.
</v>
      </c>
      <c r="E11" s="32"/>
      <c r="F11" s="130" t="str">
        <f>IF(LEN('Monitor, report, adapt'!F17)&gt;0,'Monitor, report, adapt'!F17,"")</f>
        <v/>
      </c>
      <c r="G11" s="129"/>
      <c r="H11" s="141" t="str">
        <f>IF(LEN('Monitor, report, adapt'!H17)&gt;0,'Monitor, report, adapt'!H17,"")</f>
        <v/>
      </c>
      <c r="I11" s="133"/>
      <c r="J11" s="208"/>
    </row>
    <row r="12" spans="1:10" ht="54" customHeight="1" thickBot="1" x14ac:dyDescent="0.25">
      <c r="A12" s="20" t="s">
        <v>168</v>
      </c>
      <c r="B12" s="226"/>
      <c r="C12" s="6"/>
      <c r="D12" s="66" t="str">
        <f>'Monitor, report, adapt'!D18</f>
        <v xml:space="preserve">
Knowledge and experiences have been shared with the water industry.
</v>
      </c>
      <c r="E12" s="32"/>
      <c r="F12" s="130" t="str">
        <f>IF(LEN('Monitor, report, adapt'!F18)&gt;0,'Monitor, report, adapt'!F18,"")</f>
        <v/>
      </c>
      <c r="G12" s="129"/>
      <c r="H12" s="141" t="str">
        <f>IF(LEN('Monitor, report, adapt'!H18)&gt;0,'Monitor, report, adapt'!H18,"")</f>
        <v/>
      </c>
      <c r="I12" s="32"/>
      <c r="J12" s="210"/>
    </row>
  </sheetData>
  <sheetProtection algorithmName="SHA-512" hashValue="YrsBni79wLz77rASxwxN1lIws8K2NIaUae3NaAab7tA0AsDYPfz+e3zKEOauCq7zp9oY80sBhjVBpcHfGXKiQQ==" saltValue="BVEGJqo/EwpEwX1nUrgIyA==" spinCount="100000" sheet="1" objects="1" scenarios="1"/>
  <mergeCells count="5">
    <mergeCell ref="B2:J2"/>
    <mergeCell ref="J5:J9"/>
    <mergeCell ref="B5:B9"/>
    <mergeCell ref="B11:B12"/>
    <mergeCell ref="J11:J12"/>
  </mergeCells>
  <conditionalFormatting sqref="F5:F9">
    <cfRule type="cellIs" dxfId="2" priority="17" operator="equal">
      <formula>INDEX(Criteria_Rating,5)</formula>
    </cfRule>
  </conditionalFormatting>
  <conditionalFormatting sqref="F10">
    <cfRule type="cellIs" dxfId="1" priority="6" operator="equal">
      <formula>INDEX(Criteria_Rating,5)</formula>
    </cfRule>
  </conditionalFormatting>
  <conditionalFormatting sqref="F11:F12">
    <cfRule type="cellIs" dxfId="0" priority="1" operator="equal">
      <formula>INDEX(Criteria_Rating,5)</formula>
    </cfRule>
  </conditionalFormatting>
  <dataValidations count="2">
    <dataValidation type="textLength" operator="lessThan" allowBlank="1" showInputMessage="1" showErrorMessage="1" errorTitle="text limit" error="You have exceeded the 125 character limit" sqref="J5:J9" xr:uid="{5289D29F-78AB-41A7-9641-9865FDCCA522}">
      <formula1>126</formula1>
    </dataValidation>
    <dataValidation type="textLength" operator="lessThan" allowBlank="1" showInputMessage="1" showErrorMessage="1" errorTitle="text limit" error="You have exceeded the 105 character limit" sqref="J10 J11:J12" xr:uid="{32739482-EBD7-4AAA-972E-C26A0DBC94BA}">
      <formula1>106</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76"/>
  <sheetViews>
    <sheetView topLeftCell="B1" zoomScale="82" workbookViewId="0">
      <selection activeCell="G12" sqref="G12:I12"/>
    </sheetView>
  </sheetViews>
  <sheetFormatPr defaultColWidth="8.85546875" defaultRowHeight="15" x14ac:dyDescent="0.25"/>
  <cols>
    <col min="1" max="1" width="7.85546875" customWidth="1"/>
    <col min="2" max="2" width="29.42578125" customWidth="1"/>
    <col min="3" max="3" width="36.42578125" customWidth="1"/>
    <col min="4" max="4" width="56.42578125" customWidth="1"/>
    <col min="5" max="5" width="24.42578125" customWidth="1"/>
    <col min="6" max="6" width="5.42578125" bestFit="1" customWidth="1"/>
    <col min="7" max="7" width="5" bestFit="1" customWidth="1"/>
    <col min="8" max="8" width="7.42578125" bestFit="1" customWidth="1"/>
    <col min="9" max="9" width="5.42578125" style="22" bestFit="1" customWidth="1"/>
    <col min="10" max="10" width="10.42578125" style="22" customWidth="1"/>
    <col min="11" max="13" width="10.42578125" customWidth="1"/>
    <col min="14" max="14" width="10.42578125" style="22" customWidth="1"/>
    <col min="15" max="15" width="1" style="22" customWidth="1"/>
    <col min="16" max="16" width="36.42578125" customWidth="1"/>
  </cols>
  <sheetData>
    <row r="1" spans="1:16" x14ac:dyDescent="0.25">
      <c r="J1" s="22">
        <v>0.25</v>
      </c>
      <c r="K1" s="22">
        <v>0.5</v>
      </c>
      <c r="L1" s="22">
        <v>0.75</v>
      </c>
      <c r="M1" s="22">
        <v>1</v>
      </c>
      <c r="N1" s="22">
        <v>0</v>
      </c>
      <c r="P1" s="22"/>
    </row>
    <row r="2" spans="1:16" x14ac:dyDescent="0.25">
      <c r="A2" s="43" t="s">
        <v>177</v>
      </c>
      <c r="B2" s="43" t="s">
        <v>178</v>
      </c>
      <c r="C2" s="43" t="s">
        <v>179</v>
      </c>
      <c r="D2" s="43" t="s">
        <v>180</v>
      </c>
      <c r="E2" s="43" t="s">
        <v>181</v>
      </c>
      <c r="F2" s="43" t="s">
        <v>182</v>
      </c>
      <c r="G2" s="43" t="s">
        <v>183</v>
      </c>
      <c r="H2" s="43" t="s">
        <v>184</v>
      </c>
      <c r="I2" s="44" t="s">
        <v>185</v>
      </c>
      <c r="J2" s="25" t="s">
        <v>186</v>
      </c>
      <c r="K2" s="26" t="s">
        <v>187</v>
      </c>
      <c r="L2" s="27" t="s">
        <v>188</v>
      </c>
      <c r="M2" s="24" t="s">
        <v>189</v>
      </c>
      <c r="N2" s="28" t="s">
        <v>190</v>
      </c>
      <c r="O2" s="28"/>
      <c r="P2" s="44" t="s">
        <v>191</v>
      </c>
    </row>
    <row r="3" spans="1:16" x14ac:dyDescent="0.25">
      <c r="A3" s="45">
        <v>10</v>
      </c>
      <c r="B3" t="str">
        <f>'Establish context'!$B$2</f>
        <v>Establish context</v>
      </c>
      <c r="C3" t="s">
        <v>192</v>
      </c>
      <c r="D3" t="str">
        <f>'Establish context'!D5</f>
        <v>The drivers for water efficiency are clearly identified.</v>
      </c>
      <c r="E3" t="str">
        <f>'Establish context'!F5</f>
        <v>Not done</v>
      </c>
      <c r="F3">
        <f t="shared" ref="F3:F72" si="0">IFERROR(INDEX(Criteria_Points,MATCH(E3,Criteria_Rating,0)),0)</f>
        <v>1</v>
      </c>
      <c r="G3">
        <f>IFERROR(IF(C3&lt;&gt;C2,SUMIFS(F:F,C:C,C3,B:B,B3),""),"")</f>
        <v>7</v>
      </c>
      <c r="H3">
        <f>IFERROR(IF(C3&lt;&gt;C2,COUNTIFS(C:C,C3,F:F,"&lt;&gt;0",B:B,B3)*4,""),"")</f>
        <v>12</v>
      </c>
      <c r="I3" s="22">
        <f>IFERROR(G3/H3,"")</f>
        <v>0.58333333333333337</v>
      </c>
      <c r="J3" s="22" t="b">
        <f>IFERROR(IF(AND($I3&gt;N$1,$I3&lt;=J$1),$I3),"")</f>
        <v>0</v>
      </c>
      <c r="K3" s="22" t="b">
        <f>IFERROR(IF(AND($I3&gt;J$1,$I3&lt;=K$1),$I3),"")</f>
        <v>0</v>
      </c>
      <c r="L3" s="22">
        <f>IFERROR(IF(AND($I3&gt;K$1,$I3&lt;L$1),$I3),"")</f>
        <v>0.58333333333333337</v>
      </c>
      <c r="M3" s="22" t="b">
        <f>IFERROR(IF(AND($I3&gt;=L$1,$I3&lt;=M$1),$I3),"")</f>
        <v>0</v>
      </c>
      <c r="N3" s="22">
        <f>IFERROR(IF(C3&lt;&gt;C2,1-SUM(J3:M3),""),"")</f>
        <v>0.41666666666666663</v>
      </c>
      <c r="P3" s="22"/>
    </row>
    <row r="4" spans="1:16" x14ac:dyDescent="0.25">
      <c r="A4" s="45"/>
      <c r="B4" t="str">
        <f>'Establish context'!$B$2</f>
        <v>Establish context</v>
      </c>
      <c r="C4" t="s">
        <v>192</v>
      </c>
      <c r="D4" t="str">
        <f>'Establish context'!D6</f>
        <v xml:space="preserve">
Internal guiding strategies and plans are identified and the linkages to water efficiency are clear.
</v>
      </c>
      <c r="E4" t="str">
        <f>'Establish context'!F6</f>
        <v>Good practice</v>
      </c>
      <c r="F4">
        <f t="shared" ref="F4" si="1">IFERROR(INDEX(Criteria_Points,MATCH(E4,Criteria_Rating,0)),0)</f>
        <v>3</v>
      </c>
      <c r="K4" s="22"/>
      <c r="L4" s="22"/>
      <c r="M4" s="22"/>
      <c r="P4" s="22"/>
    </row>
    <row r="5" spans="1:16" x14ac:dyDescent="0.25">
      <c r="A5" s="45">
        <v>10</v>
      </c>
      <c r="B5" t="str">
        <f>'Establish context'!$B$2</f>
        <v>Establish context</v>
      </c>
      <c r="C5" t="s">
        <v>192</v>
      </c>
      <c r="D5" t="str">
        <f>'Establish context'!D7</f>
        <v xml:space="preserve">
External links to broader NSW government objectives are clear.
</v>
      </c>
      <c r="E5" t="str">
        <f>'Establish context'!F7</f>
        <v>Good practice</v>
      </c>
      <c r="F5">
        <f t="shared" si="0"/>
        <v>3</v>
      </c>
      <c r="G5" t="str">
        <f>IFERROR(IF(C5&lt;&gt;C3,SUMIFS(F:F,C:C,C5,B:B,B5),""),"")</f>
        <v/>
      </c>
      <c r="H5" t="str">
        <f>IFERROR(IF(C5&lt;&gt;C3,COUNTIFS(C:C,C5,F:F,"&lt;&gt;0",B:B,B5)*4,""),"")</f>
        <v/>
      </c>
      <c r="I5" s="22" t="str">
        <f>IFERROR(G5/H5,"")</f>
        <v/>
      </c>
      <c r="K5" s="22"/>
      <c r="L5" s="22"/>
      <c r="M5" s="22"/>
      <c r="P5" s="22"/>
    </row>
    <row r="6" spans="1:16" x14ac:dyDescent="0.25">
      <c r="A6" s="45">
        <v>11</v>
      </c>
      <c r="B6" t="str">
        <f>'Establish context'!$B$2</f>
        <v>Establish context</v>
      </c>
      <c r="C6" t="s">
        <v>193</v>
      </c>
      <c r="D6" t="str">
        <f>'Establish context'!D8</f>
        <v xml:space="preserve">
The water efficiency goals are broad and represent both immediate needs and a long-term vision including relevant input from stakeholders and/or community.
</v>
      </c>
      <c r="E6" t="str">
        <f>'Establish context'!F8</f>
        <v>Good practice</v>
      </c>
      <c r="F6">
        <f t="shared" si="0"/>
        <v>3</v>
      </c>
      <c r="G6">
        <f t="shared" ref="G6:G11" si="2">IFERROR(IF(C6&lt;&gt;C5,SUMIFS(F:F,C:C,C6,B:B,B6),""),"")</f>
        <v>3</v>
      </c>
      <c r="H6">
        <f t="shared" ref="H6:H11" si="3">IFERROR(IF(C6&lt;&gt;C5,COUNTIFS(C:C,C6,F:F,"&lt;&gt;0",B:B,B6)*4,""),"")</f>
        <v>4</v>
      </c>
      <c r="I6" s="22">
        <f t="shared" ref="I6:I71" si="4">IFERROR(G6/H6,"")</f>
        <v>0.75</v>
      </c>
      <c r="J6" s="22" t="b">
        <f>IFERROR(IF(AND($I6&gt;N$1,$I6&lt;=J$1),$I6),"")</f>
        <v>0</v>
      </c>
      <c r="K6" s="22" t="b">
        <f>IFERROR(IF(AND($I6&gt;J$1,$I6&lt;=K$1),$I6),"")</f>
        <v>0</v>
      </c>
      <c r="L6" s="22" t="b">
        <f>IFERROR(IF(AND($I6&gt;K$1,$I6&lt;L$1),$I6),"")</f>
        <v>0</v>
      </c>
      <c r="M6" s="22">
        <f>IFERROR(IF(AND($I6&gt;=L$1,$I6&lt;=M$1),$I6),"")</f>
        <v>0.75</v>
      </c>
      <c r="N6" s="22">
        <f>IFERROR(IF(C6&lt;&gt;C5,1-SUM(J6:M6),""),"")</f>
        <v>0.25</v>
      </c>
      <c r="P6" s="22"/>
    </row>
    <row r="7" spans="1:16" x14ac:dyDescent="0.25">
      <c r="A7" s="45">
        <v>11</v>
      </c>
      <c r="B7" t="str">
        <f>'Establish context'!$B$2</f>
        <v>Establish context</v>
      </c>
      <c r="C7" t="s">
        <v>193</v>
      </c>
      <c r="D7" t="str">
        <f>'Establish context'!D9</f>
        <v xml:space="preserve">
The objectives and outcomes are realistic, specific and can be evaluated.
</v>
      </c>
      <c r="E7" t="str">
        <f>'Establish context'!F9</f>
        <v>Not applicable</v>
      </c>
      <c r="F7">
        <f t="shared" si="0"/>
        <v>0</v>
      </c>
      <c r="G7" t="str">
        <f t="shared" si="2"/>
        <v/>
      </c>
      <c r="H7" t="str">
        <f t="shared" si="3"/>
        <v/>
      </c>
      <c r="I7" s="22" t="str">
        <f t="shared" si="4"/>
        <v/>
      </c>
      <c r="K7" s="22"/>
      <c r="L7" s="22"/>
      <c r="M7" s="22"/>
      <c r="P7" s="22"/>
    </row>
    <row r="8" spans="1:16" x14ac:dyDescent="0.25">
      <c r="A8" s="45">
        <v>12</v>
      </c>
      <c r="B8" t="str">
        <f>'Establish context'!$B$2</f>
        <v>Establish context</v>
      </c>
      <c r="C8" t="s">
        <v>194</v>
      </c>
      <c r="D8" t="str">
        <f>'Establish context'!D10</f>
        <v xml:space="preserve">
The scope of the water efficiency program is clear.
</v>
      </c>
      <c r="E8">
        <f>'Establish context'!F10</f>
        <v>0</v>
      </c>
      <c r="F8">
        <f t="shared" si="0"/>
        <v>0</v>
      </c>
      <c r="G8">
        <f t="shared" si="2"/>
        <v>0</v>
      </c>
      <c r="H8">
        <f t="shared" si="3"/>
        <v>0</v>
      </c>
      <c r="I8" s="22" t="str">
        <f>IFERROR(G8/H8,"")</f>
        <v/>
      </c>
      <c r="J8" s="22" t="b">
        <f>IFERROR(IF(AND($I8&gt;N$1,$I8&lt;=J$1),$I8),"")</f>
        <v>0</v>
      </c>
      <c r="K8" s="22" t="b">
        <f>IFERROR(IF(AND($I8&gt;J$1,$I8&lt;=K$1),$I8),"")</f>
        <v>0</v>
      </c>
      <c r="L8" s="22" t="b">
        <f>IFERROR(IF(AND($I8&gt;K$1,$I8&lt;L$1),$I8),"")</f>
        <v>0</v>
      </c>
      <c r="M8" s="22" t="b">
        <f>IFERROR(IF(AND($I8&gt;=L$1,$I8&lt;=M$1),$I8),"")</f>
        <v>0</v>
      </c>
      <c r="N8" s="22">
        <f>IFERROR(IF(C8&lt;&gt;C7,1-SUM(J8:M8),""),"")</f>
        <v>1</v>
      </c>
      <c r="P8" s="22"/>
    </row>
    <row r="9" spans="1:16" x14ac:dyDescent="0.25">
      <c r="A9" s="45">
        <v>12</v>
      </c>
      <c r="B9" t="str">
        <f>'Establish context'!$B$2</f>
        <v>Establish context</v>
      </c>
      <c r="C9" t="s">
        <v>194</v>
      </c>
      <c r="D9" t="str">
        <f>'Establish context'!D11</f>
        <v xml:space="preserve">
The geographical boundaries are defined.
</v>
      </c>
      <c r="E9">
        <f>'Establish context'!F11</f>
        <v>0</v>
      </c>
      <c r="F9">
        <f t="shared" si="0"/>
        <v>0</v>
      </c>
      <c r="G9" t="str">
        <f t="shared" si="2"/>
        <v/>
      </c>
      <c r="H9" t="str">
        <f t="shared" si="3"/>
        <v/>
      </c>
      <c r="I9" s="22" t="str">
        <f t="shared" si="4"/>
        <v/>
      </c>
      <c r="K9" s="22"/>
      <c r="L9" s="22"/>
      <c r="M9" s="22"/>
      <c r="P9" s="22"/>
    </row>
    <row r="10" spans="1:16" x14ac:dyDescent="0.25">
      <c r="A10" s="45">
        <v>12</v>
      </c>
      <c r="B10" t="str">
        <f>'Establish context'!$B$2</f>
        <v>Establish context</v>
      </c>
      <c r="C10" t="s">
        <v>194</v>
      </c>
      <c r="D10" t="str">
        <f>'Establish context'!D12</f>
        <v xml:space="preserve">
The period for the water efficiency program aligns with strategic drivers (e.g., strategy, plans and regulation).
</v>
      </c>
      <c r="E10">
        <f>'Establish context'!F12</f>
        <v>0</v>
      </c>
      <c r="F10">
        <f t="shared" si="0"/>
        <v>0</v>
      </c>
      <c r="G10" t="str">
        <f t="shared" si="2"/>
        <v/>
      </c>
      <c r="H10" t="str">
        <f t="shared" si="3"/>
        <v/>
      </c>
      <c r="I10" s="22" t="str">
        <f t="shared" si="4"/>
        <v/>
      </c>
      <c r="K10" s="22"/>
      <c r="L10" s="22"/>
      <c r="M10" s="22"/>
      <c r="P10" s="22"/>
    </row>
    <row r="11" spans="1:16" x14ac:dyDescent="0.25">
      <c r="A11" s="45">
        <v>12</v>
      </c>
      <c r="B11" t="str">
        <f>'Establish context'!$B$2</f>
        <v>Establish context</v>
      </c>
      <c r="C11" t="s">
        <v>194</v>
      </c>
      <c r="D11" t="str">
        <f>'Establish context'!D13</f>
        <v xml:space="preserve">
Each step of the framework is considered. The steps, responsible parties and resources required are clear. There is clear justification for omitting any steps from the framework.
</v>
      </c>
      <c r="E11">
        <f>'Establish context'!F13</f>
        <v>0</v>
      </c>
      <c r="F11">
        <f t="shared" si="0"/>
        <v>0</v>
      </c>
      <c r="G11" t="str">
        <f t="shared" si="2"/>
        <v/>
      </c>
      <c r="H11" t="str">
        <f t="shared" si="3"/>
        <v/>
      </c>
      <c r="I11" s="22" t="str">
        <f t="shared" si="4"/>
        <v/>
      </c>
      <c r="K11" s="22"/>
      <c r="L11" s="22"/>
      <c r="M11" s="22"/>
      <c r="P11" s="22"/>
    </row>
    <row r="12" spans="1:16" x14ac:dyDescent="0.25">
      <c r="A12" s="45">
        <v>21</v>
      </c>
      <c r="B12" t="s">
        <v>195</v>
      </c>
      <c r="C12" t="s">
        <v>196</v>
      </c>
      <c r="D12" t="str">
        <f>'Analyse situation'!D5</f>
        <v xml:space="preserve">
Risks and opportunities assessment undertaken.
</v>
      </c>
      <c r="E12">
        <f>'Analyse situation'!F5</f>
        <v>0</v>
      </c>
      <c r="F12">
        <f t="shared" si="0"/>
        <v>0</v>
      </c>
      <c r="G12">
        <f t="shared" ref="G12" si="5">IFERROR(IF(C12&lt;&gt;C11,SUMIFS(F:F,C:C,C12,B:B,B12),""),"")</f>
        <v>0</v>
      </c>
      <c r="H12">
        <f t="shared" ref="H12" si="6">IFERROR(IF(C12&lt;&gt;C11,COUNTIFS(C:C,C12,F:F,"&lt;&gt;0",B:B,B12)*4,""),"")</f>
        <v>0</v>
      </c>
      <c r="I12" s="22" t="str">
        <f>IFERROR(G12/H12,"")</f>
        <v/>
      </c>
      <c r="J12" s="22" t="b">
        <f>IFERROR(IF(AND($I12&gt;N$1,$I12&lt;=J$1),$I12),"")</f>
        <v>0</v>
      </c>
      <c r="K12" s="22" t="b">
        <f>IFERROR(IF(AND($I12&gt;J$1,$I12&lt;=K$1),$I12),"")</f>
        <v>0</v>
      </c>
      <c r="L12" s="22" t="b">
        <f>IFERROR(IF(AND($I12&gt;K$1,$I12&lt;L$1),$I12),"")</f>
        <v>0</v>
      </c>
      <c r="M12" s="22" t="b">
        <f>IFERROR(IF(AND($I12&gt;=L$1,$I12&lt;=M$1),$I12),"")</f>
        <v>0</v>
      </c>
      <c r="N12" s="22">
        <f>IFERROR(IF(C12&lt;&gt;C11,1-SUM(J12:M12),""),"")</f>
        <v>1</v>
      </c>
      <c r="P12" s="22"/>
    </row>
    <row r="13" spans="1:16" x14ac:dyDescent="0.25">
      <c r="A13" s="45">
        <v>21</v>
      </c>
      <c r="B13" t="s">
        <v>195</v>
      </c>
      <c r="C13" t="s">
        <v>196</v>
      </c>
      <c r="D13" t="str">
        <f>'Analyse situation'!D6</f>
        <v xml:space="preserve">
Metering and end use data is accessible.
</v>
      </c>
      <c r="E13">
        <f>'Analyse situation'!F6</f>
        <v>0</v>
      </c>
      <c r="F13">
        <f t="shared" si="0"/>
        <v>0</v>
      </c>
      <c r="G13" t="str">
        <f t="shared" ref="G13:G22" si="7">IFERROR(IF(C13&lt;&gt;C12,SUMIFS(F:F,C:C,C13,B:B,B13),""),"")</f>
        <v/>
      </c>
      <c r="H13" t="str">
        <f t="shared" ref="H13:H22" si="8">IFERROR(IF(C13&lt;&gt;C12,COUNTIFS(C:C,C13,F:F,"&lt;&gt;0",B:B,B13)*4,""),"")</f>
        <v/>
      </c>
      <c r="I13" s="22" t="str">
        <f t="shared" si="4"/>
        <v/>
      </c>
      <c r="K13" s="22"/>
      <c r="L13" s="22"/>
      <c r="M13" s="22"/>
      <c r="P13" s="22"/>
    </row>
    <row r="14" spans="1:16" x14ac:dyDescent="0.25">
      <c r="A14" s="45">
        <v>21</v>
      </c>
      <c r="B14" t="s">
        <v>195</v>
      </c>
      <c r="C14" t="s">
        <v>196</v>
      </c>
      <c r="D14" t="str">
        <f>'Analyse situation'!D7</f>
        <v xml:space="preserve">
Data requirements and gaps are identified.
</v>
      </c>
      <c r="E14">
        <f>'Analyse situation'!F7</f>
        <v>0</v>
      </c>
      <c r="F14">
        <f t="shared" si="0"/>
        <v>0</v>
      </c>
      <c r="G14" t="str">
        <f t="shared" si="7"/>
        <v/>
      </c>
      <c r="H14" t="str">
        <f t="shared" si="8"/>
        <v/>
      </c>
      <c r="I14" s="22" t="str">
        <f t="shared" si="4"/>
        <v/>
      </c>
      <c r="K14" s="22"/>
      <c r="L14" s="22"/>
      <c r="M14" s="22"/>
      <c r="P14" s="22"/>
    </row>
    <row r="15" spans="1:16" x14ac:dyDescent="0.25">
      <c r="A15" s="45">
        <v>22</v>
      </c>
      <c r="B15" t="s">
        <v>195</v>
      </c>
      <c r="C15" t="s">
        <v>197</v>
      </c>
      <c r="D15" t="str">
        <f>'Analyse situation'!D8</f>
        <v xml:space="preserve">
There is an agreed baseline for current demand and growth
</v>
      </c>
      <c r="E15">
        <f>'Analyse situation'!F8</f>
        <v>0</v>
      </c>
      <c r="F15">
        <f t="shared" si="0"/>
        <v>0</v>
      </c>
      <c r="G15">
        <f>IFERROR(IF(C15&lt;&gt;C14,SUMIFS(F:F,C:C,C15,B:B,B15),""),"")</f>
        <v>0</v>
      </c>
      <c r="H15">
        <f t="shared" si="8"/>
        <v>0</v>
      </c>
      <c r="I15" s="22" t="str">
        <f t="shared" si="4"/>
        <v/>
      </c>
      <c r="J15" s="22" t="b">
        <f>IFERROR(IF(AND($I15&gt;N$1,$I15&lt;=J$1),$I15),"")</f>
        <v>0</v>
      </c>
      <c r="K15" s="22" t="b">
        <f>IFERROR(IF(AND($I15&gt;J$1,$I15&lt;=K$1),$I15),"")</f>
        <v>0</v>
      </c>
      <c r="L15" s="22" t="b">
        <f>IFERROR(IF(AND($I15&gt;K$1,$I15&lt;L$1),$I15),"")</f>
        <v>0</v>
      </c>
      <c r="M15" s="22" t="b">
        <f>IFERROR(IF(AND($I15&gt;=L$1,$I15&lt;=M$1),$I15),"")</f>
        <v>0</v>
      </c>
      <c r="N15" s="22">
        <f>IFERROR(IF(C15&lt;&gt;C14,1-SUM(J15:M15),""),"")</f>
        <v>1</v>
      </c>
      <c r="P15" s="22"/>
    </row>
    <row r="16" spans="1:16" x14ac:dyDescent="0.25">
      <c r="A16" s="45">
        <v>22</v>
      </c>
      <c r="B16" t="s">
        <v>195</v>
      </c>
      <c r="C16" t="s">
        <v>197</v>
      </c>
      <c r="D16" t="str">
        <f>'Analyse situation'!D9</f>
        <v xml:space="preserve">
Demand data has been analysed and disaggregated to understand water use and target water savings opportunities.
</v>
      </c>
      <c r="E16">
        <f>'Analyse situation'!F9</f>
        <v>0</v>
      </c>
      <c r="F16">
        <f t="shared" si="0"/>
        <v>0</v>
      </c>
      <c r="G16" t="str">
        <f t="shared" si="7"/>
        <v/>
      </c>
      <c r="H16" t="str">
        <f t="shared" si="8"/>
        <v/>
      </c>
      <c r="I16" s="22" t="str">
        <f t="shared" si="4"/>
        <v/>
      </c>
      <c r="K16" s="22"/>
      <c r="L16" s="22"/>
      <c r="M16" s="22"/>
      <c r="P16" s="22"/>
    </row>
    <row r="17" spans="1:16" x14ac:dyDescent="0.25">
      <c r="A17" s="45">
        <v>31</v>
      </c>
      <c r="B17" t="s">
        <v>198</v>
      </c>
      <c r="C17" t="s">
        <v>199</v>
      </c>
      <c r="D17" t="str">
        <f>'Develop response'!D5</f>
        <v xml:space="preserve">
Past options are reviewed for new opportunities.
</v>
      </c>
      <c r="E17">
        <f>'Develop response'!F5</f>
        <v>0</v>
      </c>
      <c r="F17">
        <f t="shared" si="0"/>
        <v>0</v>
      </c>
      <c r="G17">
        <f t="shared" si="7"/>
        <v>0</v>
      </c>
      <c r="H17">
        <f t="shared" si="8"/>
        <v>0</v>
      </c>
      <c r="I17" s="22" t="str">
        <f t="shared" si="4"/>
        <v/>
      </c>
      <c r="J17" s="22" t="b">
        <f>IFERROR(IF(AND($I17&gt;N$1,$I17&lt;=J$1),$I17),"")</f>
        <v>0</v>
      </c>
      <c r="K17" s="22" t="b">
        <f>IFERROR(IF(AND($I17&gt;J$1,$I17&lt;=K$1),$I17),"")</f>
        <v>0</v>
      </c>
      <c r="L17" s="22" t="b">
        <f>IFERROR(IF(AND($I17&gt;K$1,$I17&lt;L$1),$I17),"")</f>
        <v>0</v>
      </c>
      <c r="M17" s="22" t="b">
        <f>IFERROR(IF(AND($I17&gt;=L$1,$I17&lt;=M$1),$I17),"")</f>
        <v>0</v>
      </c>
      <c r="N17" s="22">
        <f>IFERROR(IF(C17&lt;&gt;C16,1-SUM(J17:M17),""),"")</f>
        <v>1</v>
      </c>
      <c r="P17" s="22"/>
    </row>
    <row r="18" spans="1:16" x14ac:dyDescent="0.25">
      <c r="A18" s="45">
        <v>31</v>
      </c>
      <c r="B18" t="s">
        <v>198</v>
      </c>
      <c r="C18" t="s">
        <v>199</v>
      </c>
      <c r="D18" t="str">
        <f>'Develop response'!D6</f>
        <v xml:space="preserve">
Regular scans of options in other jurisd.ictions &amp; emerging opportunities are undertaken.
</v>
      </c>
      <c r="E18">
        <f>'Develop response'!F6</f>
        <v>0</v>
      </c>
      <c r="F18">
        <f t="shared" si="0"/>
        <v>0</v>
      </c>
      <c r="G18" t="str">
        <f t="shared" si="7"/>
        <v/>
      </c>
      <c r="H18" t="str">
        <f t="shared" si="8"/>
        <v/>
      </c>
      <c r="I18" s="22" t="str">
        <f t="shared" si="4"/>
        <v/>
      </c>
      <c r="K18" s="22"/>
      <c r="L18" s="22"/>
      <c r="M18" s="22"/>
      <c r="P18" s="22"/>
    </row>
    <row r="19" spans="1:16" x14ac:dyDescent="0.25">
      <c r="A19" s="45">
        <v>31</v>
      </c>
      <c r="B19" t="s">
        <v>198</v>
      </c>
      <c r="C19" t="s">
        <v>199</v>
      </c>
      <c r="D19" t="str">
        <f>'Develop response'!D7</f>
        <v xml:space="preserve">
Pilots and R&amp;D are done to identify new options for your context.
</v>
      </c>
      <c r="E19">
        <f>'Develop response'!F7</f>
        <v>0</v>
      </c>
      <c r="F19">
        <f t="shared" si="0"/>
        <v>0</v>
      </c>
      <c r="G19" t="str">
        <f t="shared" si="7"/>
        <v/>
      </c>
      <c r="H19" t="str">
        <f t="shared" si="8"/>
        <v/>
      </c>
      <c r="I19" s="22" t="str">
        <f t="shared" si="4"/>
        <v/>
      </c>
      <c r="K19" s="22"/>
      <c r="L19" s="22"/>
      <c r="M19" s="22"/>
      <c r="P19" s="22"/>
    </row>
    <row r="20" spans="1:16" x14ac:dyDescent="0.25">
      <c r="A20" s="45">
        <v>31</v>
      </c>
      <c r="B20" t="s">
        <v>198</v>
      </c>
      <c r="C20" t="s">
        <v>199</v>
      </c>
      <c r="D20" t="str">
        <f>'Develop response'!D8</f>
        <v xml:space="preserve">
Current programs gather data to identify further options and opportunities.
</v>
      </c>
      <c r="E20">
        <f>'Develop response'!F8</f>
        <v>0</v>
      </c>
      <c r="F20">
        <f t="shared" si="0"/>
        <v>0</v>
      </c>
      <c r="G20" t="str">
        <f t="shared" si="7"/>
        <v/>
      </c>
      <c r="H20" t="str">
        <f t="shared" si="8"/>
        <v/>
      </c>
      <c r="I20" s="22" t="str">
        <f t="shared" si="4"/>
        <v/>
      </c>
      <c r="K20" s="22"/>
      <c r="L20" s="22"/>
      <c r="M20" s="22"/>
      <c r="P20" s="22"/>
    </row>
    <row r="21" spans="1:16" x14ac:dyDescent="0.25">
      <c r="A21" s="45">
        <v>32</v>
      </c>
      <c r="B21" t="s">
        <v>198</v>
      </c>
      <c r="C21" t="s">
        <v>200</v>
      </c>
      <c r="D21" t="str">
        <f>'Develop response'!D9</f>
        <v xml:space="preserve">
Maps the long list of options to end use, end user, goals, objectives, risks and opportunities to develop a short list of viable options and R&amp;D / pilot needs.
</v>
      </c>
      <c r="E21">
        <f>'Develop response'!F9</f>
        <v>0</v>
      </c>
      <c r="F21">
        <f t="shared" si="0"/>
        <v>0</v>
      </c>
      <c r="G21">
        <f t="shared" si="7"/>
        <v>0</v>
      </c>
      <c r="H21">
        <f t="shared" si="8"/>
        <v>0</v>
      </c>
      <c r="I21" s="22" t="str">
        <f>IFERROR(G21/H21,"")</f>
        <v/>
      </c>
      <c r="J21" s="22" t="b">
        <f>IFERROR(IF(AND($I21&gt;N$1,$I21&lt;=J$1),$I21),"")</f>
        <v>0</v>
      </c>
      <c r="K21" s="22" t="b">
        <f>IFERROR(IF(AND($I21&gt;J$1,$I21&lt;=K$1),$I21),"")</f>
        <v>0</v>
      </c>
      <c r="L21" s="22" t="b">
        <f>IFERROR(IF(AND($I21&gt;K$1,$I21&lt;L$1),$I21),"")</f>
        <v>0</v>
      </c>
      <c r="M21" s="22" t="b">
        <f>IFERROR(IF(AND($I21&gt;=L$1,$I21&lt;=M$1),$I21),"")</f>
        <v>0</v>
      </c>
      <c r="N21" s="22">
        <f>IFERROR(IF(C21&lt;&gt;C20,1-SUM(J21:M21),""),"")</f>
        <v>1</v>
      </c>
      <c r="P21" s="22"/>
    </row>
    <row r="22" spans="1:16" x14ac:dyDescent="0.25">
      <c r="A22" s="45">
        <v>32</v>
      </c>
      <c r="B22" t="s">
        <v>198</v>
      </c>
      <c r="C22" t="s">
        <v>200</v>
      </c>
      <c r="D22" t="str">
        <f>'Develop response'!D10</f>
        <v xml:space="preserve">
Ranks viable options using a consistent and robust economic assessment framework (from a whole of society perspective).
</v>
      </c>
      <c r="E22">
        <f>'Develop response'!F10</f>
        <v>0</v>
      </c>
      <c r="F22">
        <f t="shared" si="0"/>
        <v>0</v>
      </c>
      <c r="G22" t="str">
        <f t="shared" si="7"/>
        <v/>
      </c>
      <c r="H22" t="str">
        <f t="shared" si="8"/>
        <v/>
      </c>
      <c r="I22" s="22" t="str">
        <f t="shared" si="4"/>
        <v/>
      </c>
      <c r="K22" s="22"/>
      <c r="L22" s="22"/>
      <c r="M22" s="22"/>
      <c r="P22" s="22"/>
    </row>
    <row r="23" spans="1:16" x14ac:dyDescent="0.25">
      <c r="A23" s="45">
        <v>32</v>
      </c>
      <c r="B23" t="s">
        <v>198</v>
      </c>
      <c r="C23" t="s">
        <v>200</v>
      </c>
      <c r="D23" t="str">
        <f>'Develop response'!D11</f>
        <v xml:space="preserve">
Considers trade-offs and other consistent criteria beyond costs and savings
</v>
      </c>
      <c r="E23">
        <f>'Develop response'!F11</f>
        <v>0</v>
      </c>
      <c r="F23">
        <f t="shared" si="0"/>
        <v>0</v>
      </c>
      <c r="G23" t="str">
        <f>IFERROR(IF(C23&lt;&gt;#REF!,SUMIFS(F:F,C:C,C23,B:B,B23),""),"")</f>
        <v/>
      </c>
      <c r="H23" t="str">
        <f>IFERROR(IF(C23&lt;&gt;#REF!,COUNTIFS(C:C,C23,F:F,"&lt;&gt;0",B:B,B23)*4,""),"")</f>
        <v/>
      </c>
      <c r="I23" s="22" t="str">
        <f t="shared" si="4"/>
        <v/>
      </c>
      <c r="K23" s="22"/>
      <c r="L23" s="22"/>
      <c r="M23" s="22"/>
      <c r="P23" s="22"/>
    </row>
    <row r="24" spans="1:16" x14ac:dyDescent="0.25">
      <c r="A24" s="45">
        <v>33</v>
      </c>
      <c r="B24" t="s">
        <v>198</v>
      </c>
      <c r="C24" t="s">
        <v>201</v>
      </c>
      <c r="D24" t="str">
        <f>'Develop response'!D12</f>
        <v xml:space="preserve">
Packages of options are evaluated for overall savings, overall cost and other objectives as appropriate.
</v>
      </c>
      <c r="E24">
        <f>'Develop response'!F12</f>
        <v>0</v>
      </c>
      <c r="F24">
        <f t="shared" ref="F24:F25" si="9">IFERROR(INDEX(Criteria_Points,MATCH(E24,Criteria_Rating,0)),0)</f>
        <v>0</v>
      </c>
      <c r="G24">
        <f>IFERROR(IF(C24&lt;&gt;C23,SUMIFS(F:F,C:C,C24,B:B,B24),""),"")</f>
        <v>0</v>
      </c>
      <c r="H24">
        <f>IFERROR(IF(C24&lt;&gt;C23,COUNTIFS(C:C,C24,F:F,"&lt;&gt;0",B:B,B24)*4,""),"")</f>
        <v>0</v>
      </c>
      <c r="I24" s="22" t="str">
        <f t="shared" si="4"/>
        <v/>
      </c>
      <c r="J24" s="22" t="b">
        <f>IFERROR(IF(AND($I24&gt;N$1,$I24&lt;=J$1),$I24),"")</f>
        <v>0</v>
      </c>
      <c r="K24" s="22" t="b">
        <f>IFERROR(IF(AND($I24&gt;J$1,$I24&lt;=K$1),$I24),"")</f>
        <v>0</v>
      </c>
      <c r="L24" s="22" t="b">
        <f>IFERROR(IF(AND($I24&gt;K$1,$I24&lt;L$1),$I24),"")</f>
        <v>0</v>
      </c>
      <c r="M24" s="22" t="b">
        <f>IFERROR(IF(AND($I24&gt;=L$1,$I24&lt;=M$1),$I24),"")</f>
        <v>0</v>
      </c>
      <c r="N24" s="22">
        <f>IFERROR(IF(C24&lt;&gt;C23,1-SUM(J24:M24),""),"")</f>
        <v>1</v>
      </c>
      <c r="P24" s="22"/>
    </row>
    <row r="25" spans="1:16" x14ac:dyDescent="0.25">
      <c r="A25" s="45">
        <v>33</v>
      </c>
      <c r="B25" t="s">
        <v>198</v>
      </c>
      <c r="C25" t="s">
        <v>201</v>
      </c>
      <c r="D25" t="str">
        <f>'Develop response'!D13</f>
        <v xml:space="preserve">
Package of options has broad coverage (all customers, whole system, education, relationship building, capacity building etc).
</v>
      </c>
      <c r="E25">
        <f>'Develop response'!F13</f>
        <v>0</v>
      </c>
      <c r="F25">
        <f t="shared" si="9"/>
        <v>0</v>
      </c>
      <c r="G25" t="str">
        <f>IFERROR(IF(C25&lt;&gt;C24,SUMIFS(F:F,C:C,C25,B:B,B25),""),"")</f>
        <v/>
      </c>
      <c r="H25" t="str">
        <f>IFERROR(IF(C25&lt;&gt;C24,COUNTIFS(C:C,C25,F:F,"&lt;&gt;0",B:B,B25)*4,""),"")</f>
        <v/>
      </c>
      <c r="I25" s="22" t="str">
        <f t="shared" si="4"/>
        <v/>
      </c>
      <c r="K25" s="22"/>
      <c r="L25" s="22"/>
      <c r="M25" s="22"/>
      <c r="P25" s="22"/>
    </row>
    <row r="26" spans="1:16" x14ac:dyDescent="0.25">
      <c r="A26" s="45">
        <v>41</v>
      </c>
      <c r="B26" t="s">
        <v>174</v>
      </c>
      <c r="C26" t="s">
        <v>202</v>
      </c>
      <c r="D26" t="str">
        <f>'Design and deliver options'!D5</f>
        <v xml:space="preserve">
Pilots or R&amp;D are designed to fill data gaps and test customer response, and include an evaluation process.
</v>
      </c>
      <c r="E26">
        <f>'Design and deliver options'!F5</f>
        <v>0</v>
      </c>
      <c r="F26">
        <f t="shared" si="0"/>
        <v>0</v>
      </c>
      <c r="G26">
        <f>IFERROR(IF(C26&lt;&gt;C25,SUMIFS(F:F,C:C,C26,B:B,B26),""),"")</f>
        <v>0</v>
      </c>
      <c r="H26">
        <f>IFERROR(IF(C26&lt;&gt;C25,COUNTIFS(C:C,C26,F:F,"&lt;&gt;0",B:B,B26)*4,""),"")</f>
        <v>0</v>
      </c>
      <c r="I26" s="22" t="str">
        <f t="shared" si="4"/>
        <v/>
      </c>
      <c r="J26" s="22" t="b">
        <f>IFERROR(IF(AND($I26&gt;N$1,$I26&lt;=J$1),$I26),"")</f>
        <v>0</v>
      </c>
      <c r="K26" s="22" t="b">
        <f>IFERROR(IF(AND($I26&gt;J$1,$I26&lt;=K$1),$I26),"")</f>
        <v>0</v>
      </c>
      <c r="L26" s="22" t="b">
        <f>IFERROR(IF(AND($I26&gt;K$1,$I26&lt;L$1),$I26),"")</f>
        <v>0</v>
      </c>
      <c r="M26" s="22" t="b">
        <f>IFERROR(IF(AND($I26&gt;=L$1,$I26&lt;=M$1),$I26),"")</f>
        <v>0</v>
      </c>
      <c r="N26" s="22">
        <f>IFERROR(IF(C26&lt;&gt;C25,1-SUM(J26:M26),""),"")</f>
        <v>1</v>
      </c>
      <c r="P26" s="22"/>
    </row>
    <row r="27" spans="1:16" x14ac:dyDescent="0.25">
      <c r="A27" s="45">
        <v>42</v>
      </c>
      <c r="B27" t="s">
        <v>174</v>
      </c>
      <c r="C27" t="s">
        <v>203</v>
      </c>
      <c r="D27" t="str">
        <f>'Design and deliver options'!D6</f>
        <v xml:space="preserve">
A detailed implementation plan for each option is developed, including  how and when to expand/ extend/ exit, how to collect, storage and use data for evaluation and reporting.
</v>
      </c>
      <c r="E27">
        <f>'Design and deliver options'!F6</f>
        <v>0</v>
      </c>
      <c r="F27">
        <f t="shared" si="0"/>
        <v>0</v>
      </c>
      <c r="G27">
        <f>IFERROR(IF(C27&lt;&gt;C26,SUMIFS(F:F,C:C,C27,B:B,B27),""),"")</f>
        <v>0</v>
      </c>
      <c r="H27">
        <f>IFERROR(IF(C27&lt;&gt;C26,COUNTIFS(C:C,C27,F:F,"&lt;&gt;0",B:B,B27)*4,""),"")</f>
        <v>0</v>
      </c>
      <c r="I27" s="22" t="str">
        <f t="shared" si="4"/>
        <v/>
      </c>
      <c r="J27" s="22" t="b">
        <f>IFERROR(IF(AND($I27&gt;N$1,$I27&lt;=J$1),$I27),"")</f>
        <v>0</v>
      </c>
      <c r="K27" s="22" t="b">
        <f>IFERROR(IF(AND($I27&gt;J$1,$I27&lt;=K$1),$I27),"")</f>
        <v>0</v>
      </c>
      <c r="L27" s="22" t="b">
        <f>IFERROR(IF(AND($I27&gt;K$1,$I27&lt;L$1),$I27),"")</f>
        <v>0</v>
      </c>
      <c r="M27" s="22" t="b">
        <f>IFERROR(IF(AND($I27&gt;=L$1,$I27&lt;=M$1),$I27),"")</f>
        <v>0</v>
      </c>
      <c r="N27" s="22">
        <f>IFERROR(IF(C27&lt;&gt;C26,1-SUM(J27:M27),""),"")</f>
        <v>1</v>
      </c>
      <c r="P27" s="22"/>
    </row>
    <row r="28" spans="1:16" x14ac:dyDescent="0.25">
      <c r="A28" s="45">
        <v>42</v>
      </c>
      <c r="B28" t="s">
        <v>174</v>
      </c>
      <c r="C28" t="s">
        <v>203</v>
      </c>
      <c r="D28" t="str">
        <f>'Design and deliver options'!D7</f>
        <v xml:space="preserve">
A robust evaluation methodology is developed for each option, including clear baseline.
</v>
      </c>
      <c r="E28">
        <f>'Design and deliver options'!F7</f>
        <v>0</v>
      </c>
      <c r="F28">
        <f t="shared" ref="F28:F31" si="10">IFERROR(INDEX(Criteria_Points,MATCH(E28,Criteria_Rating,0)),0)</f>
        <v>0</v>
      </c>
      <c r="G28" t="str">
        <f t="shared" ref="G28:G31" si="11">IFERROR(IF(C28&lt;&gt;C27,SUMIFS(F:F,C:C,C28,B:B,B28),""),"")</f>
        <v/>
      </c>
      <c r="H28" t="str">
        <f t="shared" ref="H28:H31" si="12">IFERROR(IF(C28&lt;&gt;C27,COUNTIFS(C:C,C28,F:F,"&lt;&gt;0",B:B,B28)*4,""),"")</f>
        <v/>
      </c>
      <c r="I28" s="22" t="str">
        <f t="shared" ref="I28:I31" si="13">IFERROR(G28/H28,"")</f>
        <v/>
      </c>
      <c r="K28" s="22"/>
      <c r="L28" s="22"/>
      <c r="M28" s="22"/>
      <c r="N28" s="22" t="str">
        <f t="shared" ref="N28:N31" si="14">IFERROR(IF(C28&lt;&gt;C27,1-SUM(J28:M28),""),"")</f>
        <v/>
      </c>
      <c r="P28" s="22"/>
    </row>
    <row r="29" spans="1:16" x14ac:dyDescent="0.25">
      <c r="A29" s="45"/>
      <c r="B29" t="s">
        <v>174</v>
      </c>
      <c r="C29" t="s">
        <v>204</v>
      </c>
      <c r="D29" t="str">
        <f>'Design and deliver options'!D8</f>
        <v xml:space="preserve">
Delivery team's roles and responsibilities are clear.
</v>
      </c>
      <c r="E29">
        <f>'Design and deliver options'!F8</f>
        <v>0</v>
      </c>
      <c r="F29">
        <f t="shared" si="10"/>
        <v>0</v>
      </c>
      <c r="G29">
        <f t="shared" si="11"/>
        <v>0</v>
      </c>
      <c r="H29">
        <f t="shared" si="12"/>
        <v>0</v>
      </c>
      <c r="I29" s="22" t="str">
        <f t="shared" si="13"/>
        <v/>
      </c>
      <c r="J29" s="22" t="b">
        <f t="shared" ref="J29" si="15">IFERROR(IF(AND($I29&gt;N$1,$I29&lt;=J$1),$I29),"")</f>
        <v>0</v>
      </c>
      <c r="K29" s="22" t="b">
        <f t="shared" ref="K29" si="16">IFERROR(IF(AND($I29&gt;J$1,$I29&lt;=K$1),$I29),"")</f>
        <v>0</v>
      </c>
      <c r="L29" s="22" t="b">
        <f t="shared" ref="L29" si="17">IFERROR(IF(AND($I29&gt;K$1,$I29&lt;L$1),$I29),"")</f>
        <v>0</v>
      </c>
      <c r="M29" s="22" t="b">
        <f t="shared" ref="M29" si="18">IFERROR(IF(AND($I29&gt;=L$1,$I29&lt;=M$1),$I29),"")</f>
        <v>0</v>
      </c>
      <c r="N29" s="22">
        <f t="shared" si="14"/>
        <v>1</v>
      </c>
      <c r="P29" s="22"/>
    </row>
    <row r="30" spans="1:16" x14ac:dyDescent="0.25">
      <c r="A30" s="45"/>
      <c r="B30" t="s">
        <v>174</v>
      </c>
      <c r="C30" t="s">
        <v>204</v>
      </c>
      <c r="D30" t="str">
        <f>'Design and deliver options'!D9</f>
        <v xml:space="preserve">
Processes are in place to capture lessons learned and consider them.
</v>
      </c>
      <c r="E30">
        <f>'Design and deliver options'!F9</f>
        <v>0</v>
      </c>
      <c r="F30">
        <f t="shared" si="10"/>
        <v>0</v>
      </c>
      <c r="G30" t="str">
        <f t="shared" si="11"/>
        <v/>
      </c>
      <c r="H30" t="str">
        <f t="shared" si="12"/>
        <v/>
      </c>
      <c r="I30" s="22" t="str">
        <f t="shared" si="13"/>
        <v/>
      </c>
      <c r="K30" s="22"/>
      <c r="L30" s="22"/>
      <c r="M30" s="22"/>
      <c r="N30" s="22" t="str">
        <f t="shared" si="14"/>
        <v/>
      </c>
      <c r="P30" s="22"/>
    </row>
    <row r="31" spans="1:16" x14ac:dyDescent="0.25">
      <c r="A31" s="45"/>
      <c r="B31" t="s">
        <v>174</v>
      </c>
      <c r="C31" t="s">
        <v>204</v>
      </c>
      <c r="D31" t="str">
        <f>'Design and deliver options'!D10</f>
        <v xml:space="preserve">
Option is tracked and evaluated in real time against anticipated outcomes and adapted as needed.
</v>
      </c>
      <c r="E31">
        <f>'Design and deliver options'!F10</f>
        <v>0</v>
      </c>
      <c r="F31">
        <f t="shared" si="10"/>
        <v>0</v>
      </c>
      <c r="G31" t="str">
        <f t="shared" si="11"/>
        <v/>
      </c>
      <c r="H31" t="str">
        <f t="shared" si="12"/>
        <v/>
      </c>
      <c r="I31" s="22" t="str">
        <f t="shared" si="13"/>
        <v/>
      </c>
      <c r="K31" s="22"/>
      <c r="L31" s="22"/>
      <c r="M31" s="22"/>
      <c r="N31" s="22" t="str">
        <f t="shared" si="14"/>
        <v/>
      </c>
      <c r="P31" s="22"/>
    </row>
    <row r="32" spans="1:16" x14ac:dyDescent="0.25">
      <c r="A32" s="45">
        <v>51</v>
      </c>
      <c r="B32" t="s">
        <v>205</v>
      </c>
      <c r="C32" t="s">
        <v>206</v>
      </c>
      <c r="D32" t="str">
        <f>'Monitor, report, adapt'!D5</f>
        <v xml:space="preserve">
Robust evaluations are completed for all options using rapid / interim data collection where possible.
</v>
      </c>
      <c r="E32">
        <f>'Monitor, report, adapt'!F5</f>
        <v>0</v>
      </c>
      <c r="F32">
        <f t="shared" si="0"/>
        <v>0</v>
      </c>
      <c r="G32">
        <f>IFERROR(IF(C32&lt;&gt;C28,SUMIFS(F:F,C:C,C32,B:B,B32),""),"")</f>
        <v>0</v>
      </c>
      <c r="H32">
        <f>IFERROR(IF(C32&lt;&gt;C28,COUNTIFS(C:C,C32,F:F,"&lt;&gt;0",B:B,B32)*4,""),"")</f>
        <v>0</v>
      </c>
      <c r="I32" s="22" t="str">
        <f t="shared" si="4"/>
        <v/>
      </c>
      <c r="J32" s="22" t="b">
        <f>IFERROR(IF(AND($I32&gt;N$1,$I32&lt;=J$1),$I32),"")</f>
        <v>0</v>
      </c>
      <c r="K32" s="22" t="b">
        <f>IFERROR(IF(AND($I32&gt;J$1,$I32&lt;=K$1),$I32),"")</f>
        <v>0</v>
      </c>
      <c r="L32" s="22" t="b">
        <f>IFERROR(IF(AND($I32&gt;K$1,$I32&lt;L$1),$I32),"")</f>
        <v>0</v>
      </c>
      <c r="M32" s="22" t="b">
        <f>IFERROR(IF(AND($I32&gt;=L$1,$I32&lt;=M$1),$I32),"")</f>
        <v>0</v>
      </c>
      <c r="N32" s="22">
        <f>IFERROR(IF(C32&lt;&gt;C28,1-SUM(J32:M32),""),"")</f>
        <v>1</v>
      </c>
      <c r="P32" s="22"/>
    </row>
    <row r="33" spans="1:16" x14ac:dyDescent="0.25">
      <c r="A33" s="45">
        <v>51</v>
      </c>
      <c r="B33" t="s">
        <v>205</v>
      </c>
      <c r="C33" t="s">
        <v>206</v>
      </c>
      <c r="D33" t="str">
        <f>'Monitor, report, adapt'!D6</f>
        <v xml:space="preserve">
Program as a whole has been evaluated and reassessed in relation to objectives.
</v>
      </c>
      <c r="E33">
        <f>'Monitor, report, adapt'!F6</f>
        <v>0</v>
      </c>
      <c r="F33">
        <f t="shared" si="0"/>
        <v>0</v>
      </c>
      <c r="G33" t="str">
        <f t="shared" ref="G33:G38" si="19">IFERROR(IF(C33&lt;&gt;C32,SUMIFS(F:F,C:C,C33,B:B,B33),""),"")</f>
        <v/>
      </c>
      <c r="H33" t="str">
        <f t="shared" ref="H33:H38" si="20">IFERROR(IF(C33&lt;&gt;C32,COUNTIFS(C:C,C33,F:F,"&lt;&gt;0",B:B,B33)*4,""),"")</f>
        <v/>
      </c>
      <c r="I33" s="22" t="str">
        <f t="shared" si="4"/>
        <v/>
      </c>
      <c r="K33" s="22"/>
      <c r="L33" s="22"/>
      <c r="M33" s="22"/>
      <c r="P33" s="22"/>
    </row>
    <row r="34" spans="1:16" x14ac:dyDescent="0.25">
      <c r="A34" s="45">
        <v>51</v>
      </c>
      <c r="B34" t="s">
        <v>205</v>
      </c>
      <c r="C34" t="s">
        <v>206</v>
      </c>
      <c r="D34" t="str">
        <f>'Monitor, report, adapt'!D7</f>
        <v xml:space="preserve">
Gap analysis on options, program and process is completed.
</v>
      </c>
      <c r="E34">
        <f>'Monitor, report, adapt'!F7</f>
        <v>0</v>
      </c>
      <c r="F34">
        <f t="shared" si="0"/>
        <v>0</v>
      </c>
      <c r="G34" t="str">
        <f t="shared" si="19"/>
        <v/>
      </c>
      <c r="H34" t="str">
        <f t="shared" si="20"/>
        <v/>
      </c>
      <c r="I34" s="22" t="str">
        <f t="shared" si="4"/>
        <v/>
      </c>
      <c r="K34" s="22"/>
      <c r="L34" s="22"/>
      <c r="M34" s="22"/>
      <c r="P34" s="22"/>
    </row>
    <row r="35" spans="1:16" x14ac:dyDescent="0.25">
      <c r="A35" s="45">
        <v>52</v>
      </c>
      <c r="B35" t="s">
        <v>205</v>
      </c>
      <c r="C35" t="s">
        <v>149</v>
      </c>
      <c r="D35" t="str">
        <f>'Monitor, report, adapt'!D8</f>
        <v xml:space="preserve">
Regular reports provide information on all water efficiency initiatives undertaken in the reporting period, covering costs, savings, lessons learnt, other benefits.
</v>
      </c>
      <c r="E35">
        <f>'Monitor, report, adapt'!F8</f>
        <v>0</v>
      </c>
      <c r="F35">
        <f t="shared" si="0"/>
        <v>0</v>
      </c>
      <c r="G35">
        <f t="shared" si="19"/>
        <v>0</v>
      </c>
      <c r="H35">
        <f t="shared" si="20"/>
        <v>0</v>
      </c>
      <c r="I35" s="22" t="str">
        <f t="shared" si="4"/>
        <v/>
      </c>
      <c r="J35" s="22" t="b">
        <f>IFERROR(IF(AND($I35&gt;N$1,$I35&lt;=J$1),$I35),"")</f>
        <v>0</v>
      </c>
      <c r="K35" s="22" t="b">
        <f>IFERROR(IF(AND($I35&gt;J$1,$I35&lt;=K$1),$I35),"")</f>
        <v>0</v>
      </c>
      <c r="L35" s="22" t="b">
        <f>IFERROR(IF(AND($I35&gt;K$1,$I35&lt;L$1),$I35),"")</f>
        <v>0</v>
      </c>
      <c r="M35" s="22" t="b">
        <f>IFERROR(IF(AND($I35&gt;=L$1,$I35&lt;=M$1),$I35),"")</f>
        <v>0</v>
      </c>
      <c r="N35" s="22">
        <f>IFERROR(IF(C35&lt;&gt;C34,1-SUM(J35:M35),""),"")</f>
        <v>1</v>
      </c>
      <c r="P35" s="22"/>
    </row>
    <row r="36" spans="1:16" x14ac:dyDescent="0.25">
      <c r="A36" s="45">
        <v>52</v>
      </c>
      <c r="B36" t="s">
        <v>205</v>
      </c>
      <c r="C36" t="s">
        <v>149</v>
      </c>
      <c r="D36" t="str">
        <f>'Monitor, report, adapt'!D9</f>
        <v xml:space="preserve">
Options and program performance is compared against expected outcomes, including implications for IWP.
</v>
      </c>
      <c r="E36">
        <f>'Monitor, report, adapt'!F9</f>
        <v>0</v>
      </c>
      <c r="F36">
        <f t="shared" si="0"/>
        <v>0</v>
      </c>
      <c r="G36" t="str">
        <f t="shared" si="19"/>
        <v/>
      </c>
      <c r="H36" t="str">
        <f t="shared" si="20"/>
        <v/>
      </c>
      <c r="I36" s="22" t="str">
        <f t="shared" si="4"/>
        <v/>
      </c>
      <c r="K36" s="22"/>
      <c r="L36" s="22"/>
      <c r="M36" s="22"/>
      <c r="P36" s="22"/>
    </row>
    <row r="37" spans="1:16" x14ac:dyDescent="0.25">
      <c r="A37" s="45">
        <v>52</v>
      </c>
      <c r="B37" t="s">
        <v>205</v>
      </c>
      <c r="C37" t="s">
        <v>149</v>
      </c>
      <c r="D37" t="str">
        <f>'Monitor, report, adapt'!D10</f>
        <v xml:space="preserve">
A program for the future is identified.
</v>
      </c>
      <c r="E37">
        <f>'Monitor, report, adapt'!F10</f>
        <v>0</v>
      </c>
      <c r="F37">
        <f t="shared" si="0"/>
        <v>0</v>
      </c>
      <c r="G37" t="str">
        <f t="shared" si="19"/>
        <v/>
      </c>
      <c r="H37" t="str">
        <f t="shared" si="20"/>
        <v/>
      </c>
      <c r="I37" s="22" t="str">
        <f t="shared" si="4"/>
        <v/>
      </c>
      <c r="K37" s="22"/>
      <c r="L37" s="22"/>
      <c r="M37" s="22"/>
      <c r="P37" s="22"/>
    </row>
    <row r="38" spans="1:16" x14ac:dyDescent="0.25">
      <c r="A38" s="45">
        <v>53</v>
      </c>
      <c r="B38" t="s">
        <v>205</v>
      </c>
      <c r="C38" t="s">
        <v>154</v>
      </c>
      <c r="D38" t="str">
        <f>'Monitor, report, adapt'!D11</f>
        <v xml:space="preserve">
Individual options and program overall and process are adapted using lessons learnt.
</v>
      </c>
      <c r="E38">
        <f>'Monitor, report, adapt'!F11</f>
        <v>0</v>
      </c>
      <c r="F38">
        <f t="shared" si="0"/>
        <v>0</v>
      </c>
      <c r="G38">
        <f t="shared" si="19"/>
        <v>0</v>
      </c>
      <c r="H38">
        <f t="shared" si="20"/>
        <v>0</v>
      </c>
      <c r="I38" s="22" t="str">
        <f t="shared" si="4"/>
        <v/>
      </c>
      <c r="J38" s="22" t="b">
        <f>IFERROR(IF(AND($I38&gt;N$1,$I38&lt;=J$1),$I38),"")</f>
        <v>0</v>
      </c>
      <c r="K38" s="22" t="b">
        <f>IFERROR(IF(AND($I38&gt;J$1,$I38&lt;=K$1),$I38),"")</f>
        <v>0</v>
      </c>
      <c r="L38" s="22" t="b">
        <f>IFERROR(IF(AND($I38&gt;K$1,$I38&lt;L$1),$I38),"")</f>
        <v>0</v>
      </c>
      <c r="M38" s="22" t="b">
        <f>IFERROR(IF(AND($I38&gt;=L$1,$I38&lt;=M$1),$I38),"")</f>
        <v>0</v>
      </c>
      <c r="N38" s="22">
        <f>IFERROR(IF(C38&lt;&gt;C37,1-SUM(J38:M38),""),"")</f>
        <v>1</v>
      </c>
      <c r="P38" s="22"/>
    </row>
    <row r="39" spans="1:16" x14ac:dyDescent="0.25">
      <c r="A39" t="s">
        <v>51</v>
      </c>
      <c r="B39" t="str">
        <f>Enabling1</f>
        <v>Identify &amp; engage with community &amp; stakeholders</v>
      </c>
      <c r="C39" t="s">
        <v>207</v>
      </c>
      <c r="D39" t="str">
        <f>'Community &amp; stakeholders'!D5</f>
        <v xml:space="preserve">
Stakeholders and the community are identified and a stakeholder engagement plan is developed. Stakeholders are appropriately engaged throughout the process.
</v>
      </c>
      <c r="E39" t="str">
        <f>'Community &amp; stakeholders'!F5</f>
        <v/>
      </c>
      <c r="F39">
        <f t="shared" si="0"/>
        <v>0</v>
      </c>
      <c r="G39">
        <f>SUM(F39:F45)</f>
        <v>0</v>
      </c>
      <c r="H39">
        <f>COUNTIF(F39:F45,"&lt;&gt;0")*4</f>
        <v>0</v>
      </c>
      <c r="I39" s="22" t="str">
        <f t="shared" si="4"/>
        <v/>
      </c>
      <c r="J39" s="22" t="b">
        <f>IFERROR(IF(AND($I39&gt;N$1,$I39&lt;=J$1),$I39),"")</f>
        <v>0</v>
      </c>
      <c r="K39" s="22" t="b">
        <f>IFERROR(IF(AND($I39&gt;J$1,$I39&lt;=K$1),$I39),"")</f>
        <v>0</v>
      </c>
      <c r="L39" s="22" t="b">
        <f>IFERROR(IF(AND($I39&gt;K$1,$I39&lt;L$1),$I39),"")</f>
        <v>0</v>
      </c>
      <c r="M39" s="22" t="b">
        <f>IFERROR(IF(AND($I39&gt;=L$1,$I39&lt;=M$1),$I39),"")</f>
        <v>0</v>
      </c>
      <c r="N39" s="22">
        <f>IFERROR(IF(C39&lt;&gt;C38,1-SUM(J39:M39),""),"")</f>
        <v>1</v>
      </c>
      <c r="O39" s="23"/>
      <c r="P39" s="23"/>
    </row>
    <row r="40" spans="1:16" x14ac:dyDescent="0.25">
      <c r="B40" t="str">
        <f>Enabling1</f>
        <v>Identify &amp; engage with community &amp; stakeholders</v>
      </c>
      <c r="C40" t="s">
        <v>207</v>
      </c>
      <c r="D40" t="str">
        <f>'Community &amp; stakeholders'!D6</f>
        <v xml:space="preserve">
Stakeholder and community expectations for water efficiency are understood.
</v>
      </c>
      <c r="E40" t="str">
        <f>'Community &amp; stakeholders'!F7</f>
        <v/>
      </c>
      <c r="F40">
        <f t="shared" si="0"/>
        <v>0</v>
      </c>
      <c r="K40" s="22"/>
      <c r="L40" s="22"/>
      <c r="M40" s="22"/>
      <c r="O40" s="23"/>
      <c r="P40" s="23"/>
    </row>
    <row r="41" spans="1:16" x14ac:dyDescent="0.25">
      <c r="A41" t="s">
        <v>51</v>
      </c>
      <c r="B41" t="str">
        <f t="shared" ref="B41:B50" si="21">Enabling1</f>
        <v>Identify &amp; engage with community &amp; stakeholders</v>
      </c>
      <c r="C41" t="s">
        <v>207</v>
      </c>
      <c r="D41" t="str">
        <f>'Community &amp; stakeholders'!D7</f>
        <v xml:space="preserve">
Internal stakeholders and decision makers support water efficiency and understand the risks, costs and benefits.
</v>
      </c>
      <c r="E41" t="str">
        <f>'Community &amp; stakeholders'!F7</f>
        <v/>
      </c>
      <c r="F41">
        <f t="shared" si="0"/>
        <v>0</v>
      </c>
      <c r="I41" s="22" t="str">
        <f t="shared" si="4"/>
        <v/>
      </c>
      <c r="J41" s="23"/>
      <c r="K41" s="23"/>
      <c r="L41" s="23"/>
      <c r="M41" s="23"/>
      <c r="N41" s="23"/>
      <c r="O41" s="23"/>
      <c r="P41" s="23"/>
    </row>
    <row r="42" spans="1:16" x14ac:dyDescent="0.25">
      <c r="A42" t="s">
        <v>80</v>
      </c>
      <c r="B42" t="str">
        <f t="shared" si="21"/>
        <v>Identify &amp; engage with community &amp; stakeholders</v>
      </c>
      <c r="C42" t="s">
        <v>195</v>
      </c>
      <c r="D42" t="str">
        <f>'Community &amp; stakeholders'!D8</f>
        <v xml:space="preserve">
An appropriately diverse and knowledgeable group of stakeholders and community representatives are included in the risk and opportunity identification.
</v>
      </c>
      <c r="E42" t="str">
        <f>'Community &amp; stakeholders'!F8</f>
        <v/>
      </c>
      <c r="F42">
        <f t="shared" si="0"/>
        <v>0</v>
      </c>
      <c r="I42" s="22" t="str">
        <f t="shared" si="4"/>
        <v/>
      </c>
      <c r="J42" s="23"/>
      <c r="K42" s="23"/>
      <c r="L42" s="23"/>
      <c r="M42" s="23"/>
      <c r="N42" s="23"/>
      <c r="O42" s="23"/>
      <c r="P42" s="23"/>
    </row>
    <row r="43" spans="1:16" x14ac:dyDescent="0.25">
      <c r="A43" t="s">
        <v>80</v>
      </c>
      <c r="B43" t="str">
        <f t="shared" si="21"/>
        <v>Identify &amp; engage with community &amp; stakeholders</v>
      </c>
      <c r="C43" t="s">
        <v>195</v>
      </c>
      <c r="D43" t="str">
        <f>'Community &amp; stakeholders'!D9</f>
        <v xml:space="preserve">
Customer segmentation has been used to identify, refine and target programs and messaging.
</v>
      </c>
      <c r="E43" t="str">
        <f>'Community &amp; stakeholders'!F9</f>
        <v/>
      </c>
      <c r="F43">
        <f t="shared" si="0"/>
        <v>0</v>
      </c>
      <c r="I43" s="22" t="str">
        <f t="shared" si="4"/>
        <v/>
      </c>
      <c r="J43" s="23"/>
      <c r="K43" s="23"/>
      <c r="L43" s="23"/>
      <c r="M43" s="23"/>
      <c r="N43" s="23"/>
      <c r="O43" s="23"/>
      <c r="P43" s="23"/>
    </row>
    <row r="44" spans="1:16" x14ac:dyDescent="0.25">
      <c r="A44" t="s">
        <v>106</v>
      </c>
      <c r="B44" t="str">
        <f t="shared" si="21"/>
        <v>Identify &amp; engage with community &amp; stakeholders</v>
      </c>
      <c r="C44" t="s">
        <v>198</v>
      </c>
      <c r="D44" t="str">
        <f>'Community &amp; stakeholders'!D10</f>
        <v xml:space="preserve">
Diverse groups are included in identifying options.
</v>
      </c>
      <c r="E44" t="str">
        <f>'Community &amp; stakeholders'!F10</f>
        <v/>
      </c>
      <c r="F44">
        <f t="shared" si="0"/>
        <v>0</v>
      </c>
      <c r="I44" s="22" t="str">
        <f t="shared" si="4"/>
        <v/>
      </c>
      <c r="J44" s="23"/>
      <c r="K44" s="23"/>
      <c r="L44" s="23"/>
      <c r="M44" s="23"/>
      <c r="N44" s="23"/>
      <c r="O44" s="23"/>
      <c r="P44" s="23"/>
    </row>
    <row r="45" spans="1:16" x14ac:dyDescent="0.25">
      <c r="A45" t="s">
        <v>106</v>
      </c>
      <c r="B45" t="str">
        <f t="shared" si="21"/>
        <v>Identify &amp; engage with community &amp; stakeholders</v>
      </c>
      <c r="C45" t="s">
        <v>198</v>
      </c>
      <c r="D45" t="str">
        <f>'Community &amp; stakeholders'!D11</f>
        <v xml:space="preserve">
Targeted stakeholder and community engagement has been done when designing the relevant options.
</v>
      </c>
      <c r="E45" t="str">
        <f>'Community &amp; stakeholders'!F11</f>
        <v/>
      </c>
      <c r="F45">
        <f t="shared" si="0"/>
        <v>0</v>
      </c>
      <c r="I45" s="22" t="str">
        <f t="shared" si="4"/>
        <v/>
      </c>
      <c r="J45" s="23"/>
      <c r="K45" s="23"/>
      <c r="L45" s="23"/>
      <c r="M45" s="23"/>
      <c r="N45" s="23"/>
      <c r="O45" s="23"/>
      <c r="P45" s="23"/>
    </row>
    <row r="46" spans="1:16" x14ac:dyDescent="0.25">
      <c r="A46" t="s">
        <v>130</v>
      </c>
      <c r="B46" t="str">
        <f t="shared" si="21"/>
        <v>Identify &amp; engage with community &amp; stakeholders</v>
      </c>
      <c r="C46" t="s">
        <v>208</v>
      </c>
      <c r="D46" t="str">
        <f>'Community &amp; stakeholders'!D12</f>
        <v xml:space="preserve">
Stakeholder and community input has been sought for detailed options &amp; pilots design.
</v>
      </c>
      <c r="E46" t="str">
        <f>'Community &amp; stakeholders'!F12</f>
        <v/>
      </c>
      <c r="F46">
        <f t="shared" si="0"/>
        <v>0</v>
      </c>
      <c r="G46">
        <f>IFERROR(IF(C46&lt;&gt;C45,SUMIFS(F:F,C:C,C46,B:B,B46),""),"")</f>
        <v>0</v>
      </c>
      <c r="H46">
        <f>IFERROR(IF(C46&lt;&gt;C45,COUNTIFS(C:C,C46,F:F,"&lt;&gt;0",B:B,B46)*4,""),"")</f>
        <v>0</v>
      </c>
      <c r="I46" s="22" t="str">
        <f t="shared" si="4"/>
        <v/>
      </c>
      <c r="J46" s="22" t="b">
        <f>IFERROR(IF(AND($I46&gt;N$1,$I46&lt;=J$1),$I46),"")</f>
        <v>0</v>
      </c>
      <c r="K46" s="22" t="b">
        <f>IFERROR(IF(AND($I46&gt;J$1,$I46&lt;=K$1),$I46),"")</f>
        <v>0</v>
      </c>
      <c r="L46" s="22" t="b">
        <f>IFERROR(IF(AND($I46&gt;K$1,$I46&lt;L$1),$I46),"")</f>
        <v>0</v>
      </c>
      <c r="M46" s="22" t="b">
        <f>IFERROR(IF(AND($I46&gt;=L$1,$I46&lt;=M$1),$I46),"")</f>
        <v>0</v>
      </c>
      <c r="N46" s="22">
        <f>IFERROR(IF(C46&lt;&gt;C45,1-SUM(J46:M46),""),"")</f>
        <v>1</v>
      </c>
      <c r="O46" s="23"/>
      <c r="P46" s="23"/>
    </row>
    <row r="47" spans="1:16" x14ac:dyDescent="0.25">
      <c r="A47" t="s">
        <v>130</v>
      </c>
      <c r="B47" t="str">
        <f t="shared" si="21"/>
        <v>Identify &amp; engage with community &amp; stakeholders</v>
      </c>
      <c r="C47" t="s">
        <v>208</v>
      </c>
      <c r="D47" t="str">
        <f>'Community &amp; stakeholders'!D13</f>
        <v xml:space="preserve">
Communication plan has been developed for water efficiency options and program.
</v>
      </c>
      <c r="E47" t="str">
        <f>'Community &amp; stakeholders'!F13</f>
        <v/>
      </c>
      <c r="F47">
        <f t="shared" si="0"/>
        <v>0</v>
      </c>
      <c r="G47" t="str">
        <f>IFERROR(IF(C47&lt;&gt;C46,SUMIFS(F:F,C:C,C47,B:B,B47),""),"")</f>
        <v/>
      </c>
      <c r="H47" t="str">
        <f>IFERROR(IF(C47&lt;&gt;C46,COUNTIFS(C:C,C47,F:F,"&lt;&gt;0",B:B,B47)*4,""),"")</f>
        <v/>
      </c>
      <c r="I47" s="22" t="str">
        <f t="shared" si="4"/>
        <v/>
      </c>
      <c r="J47" s="23"/>
      <c r="K47" s="23"/>
      <c r="L47" s="23"/>
      <c r="M47" s="23"/>
      <c r="N47" s="23"/>
      <c r="O47" s="23"/>
      <c r="P47" s="23"/>
    </row>
    <row r="48" spans="1:16" x14ac:dyDescent="0.25">
      <c r="A48" t="s">
        <v>130</v>
      </c>
      <c r="B48" t="str">
        <f t="shared" si="21"/>
        <v>Identify &amp; engage with community &amp; stakeholders</v>
      </c>
      <c r="C48" t="s">
        <v>208</v>
      </c>
      <c r="D48" t="str">
        <f>'Community &amp; stakeholders'!D14</f>
        <v xml:space="preserve">
Process are in place to explore collaboration and partnership opportunities for R&amp;D, pilots and options delivery, and/or programs across boundaries.
</v>
      </c>
      <c r="E48" t="str">
        <f>'Community &amp; stakeholders'!F14</f>
        <v/>
      </c>
      <c r="F48">
        <f t="shared" si="0"/>
        <v>0</v>
      </c>
      <c r="G48" t="str">
        <f>IFERROR(IF(C48&lt;&gt;C47,SUMIFS(F:F,C:C,C48,B:B,B48),""),"")</f>
        <v/>
      </c>
      <c r="H48" t="str">
        <f>IFERROR(IF(C48&lt;&gt;C47,COUNTIFS(C:C,C48,F:F,"&lt;&gt;0",B:B,B48)*4,""),"")</f>
        <v/>
      </c>
      <c r="I48" s="22" t="str">
        <f t="shared" si="4"/>
        <v/>
      </c>
      <c r="J48" s="23"/>
      <c r="K48" s="23"/>
      <c r="L48" s="23"/>
      <c r="M48" s="23"/>
      <c r="N48" s="23"/>
      <c r="O48" s="23"/>
      <c r="P48" s="23"/>
    </row>
    <row r="49" spans="1:16" x14ac:dyDescent="0.25">
      <c r="A49" t="s">
        <v>157</v>
      </c>
      <c r="B49" t="str">
        <f t="shared" si="21"/>
        <v>Identify &amp; engage with community &amp; stakeholders</v>
      </c>
      <c r="C49" t="s">
        <v>205</v>
      </c>
      <c r="D49" t="str">
        <f>'Community &amp; stakeholders'!D15</f>
        <v xml:space="preserve">
Stakeholders and community groups are included in review process as appropriate.
</v>
      </c>
      <c r="E49" t="str">
        <f>'Community &amp; stakeholders'!F15</f>
        <v/>
      </c>
      <c r="F49">
        <f t="shared" si="0"/>
        <v>0</v>
      </c>
      <c r="G49">
        <f>IFERROR(IF(C49&lt;&gt;C48,SUMIFS(F:F,C:C,C49,B:B,B49),""),"")</f>
        <v>0</v>
      </c>
      <c r="H49">
        <f>IFERROR(IF(C49&lt;&gt;C48,COUNTIFS(C:C,C49,F:F,"&lt;&gt;0",B:B,B49)*4,""),"")</f>
        <v>0</v>
      </c>
      <c r="I49" s="22" t="str">
        <f t="shared" si="4"/>
        <v/>
      </c>
      <c r="J49" s="22" t="b">
        <f>IFERROR(IF(AND($I49&gt;N$1,$I49&lt;=J$1),$I49),"")</f>
        <v>0</v>
      </c>
      <c r="K49" s="22" t="b">
        <f>IFERROR(IF(AND($I49&gt;J$1,$I49&lt;=K$1),$I49),"")</f>
        <v>0</v>
      </c>
      <c r="L49" s="22" t="b">
        <f>IFERROR(IF(AND($I49&gt;K$1,$I49&lt;L$1),$I49),"")</f>
        <v>0</v>
      </c>
      <c r="M49" s="22" t="b">
        <f>IFERROR(IF(AND($I49&gt;=L$1,$I49&lt;=M$1),$I49),"")</f>
        <v>0</v>
      </c>
      <c r="N49" s="22">
        <f>IFERROR(IF(C49&lt;&gt;C48,1-SUM(J49:M49),""),"")</f>
        <v>1</v>
      </c>
      <c r="O49" s="23"/>
      <c r="P49" s="23"/>
    </row>
    <row r="50" spans="1:16" x14ac:dyDescent="0.25">
      <c r="A50" t="s">
        <v>157</v>
      </c>
      <c r="B50" t="str">
        <f t="shared" si="21"/>
        <v>Identify &amp; engage with community &amp; stakeholders</v>
      </c>
      <c r="C50" t="s">
        <v>205</v>
      </c>
      <c r="D50" t="str">
        <f>'Community &amp; stakeholders'!D16</f>
        <v xml:space="preserve">
Stakeholder and community engagement comsiders proposed program refinement and lessons learnt.
</v>
      </c>
      <c r="E50" t="str">
        <f>'Community &amp; stakeholders'!F16</f>
        <v/>
      </c>
      <c r="F50">
        <f t="shared" si="0"/>
        <v>0</v>
      </c>
      <c r="G50" t="str">
        <f>IFERROR(IF(C50&lt;&gt;C49,SUMIFS(F:F,C:C,C50,B:B,B50),""),"")</f>
        <v/>
      </c>
      <c r="H50" t="str">
        <f>IFERROR(IF(C50&lt;&gt;C49,COUNTIFS(C:C,C50,F:F,"&lt;&gt;0",B:B,B50)*4,""),"")</f>
        <v/>
      </c>
      <c r="I50" s="22" t="str">
        <f t="shared" si="4"/>
        <v/>
      </c>
      <c r="J50" s="23"/>
      <c r="K50" s="23"/>
      <c r="L50" s="23"/>
      <c r="M50" s="23"/>
      <c r="N50" s="23"/>
      <c r="O50" s="23"/>
      <c r="P50" s="23"/>
    </row>
    <row r="51" spans="1:16" x14ac:dyDescent="0.25">
      <c r="A51" t="s">
        <v>57</v>
      </c>
      <c r="B51" t="str">
        <f>Enabling2</f>
        <v>Secure resourcing &amp; ensure governance</v>
      </c>
      <c r="C51" t="s">
        <v>207</v>
      </c>
      <c r="D51" t="str">
        <f>'Resourcing &amp; governance'!D5</f>
        <v xml:space="preserve">
A clear governance structure gives oversight with balanced representation and authority, ensuring process is conducted robustly, outcomes are achieved and funding is allocated and used.
</v>
      </c>
      <c r="E51" t="str">
        <f>'Resourcing &amp; governance'!F5</f>
        <v/>
      </c>
      <c r="F51">
        <f t="shared" si="0"/>
        <v>0</v>
      </c>
      <c r="G51">
        <f>SUM(F51:F58)</f>
        <v>0</v>
      </c>
      <c r="H51">
        <f>COUNTIF(F51:F58,"&lt;&gt;0")*4</f>
        <v>0</v>
      </c>
      <c r="I51" s="22" t="str">
        <f t="shared" si="4"/>
        <v/>
      </c>
      <c r="J51" s="22" t="b">
        <f>IFERROR(IF(AND($I51&gt;N$1,$I51&lt;=J$1),$I51),"")</f>
        <v>0</v>
      </c>
      <c r="K51" s="22" t="b">
        <f>IFERROR(IF(AND($I51&gt;J$1,$I51&lt;=K$1),$I51),"")</f>
        <v>0</v>
      </c>
      <c r="L51" s="22" t="b">
        <f>IFERROR(IF(AND($I51&gt;K$1,$I51&lt;L$1),$I51),"")</f>
        <v>0</v>
      </c>
      <c r="M51" s="22" t="b">
        <f>IFERROR(IF(AND($I51&gt;=L$1,$I51&lt;=M$1),$I51),"")</f>
        <v>0</v>
      </c>
      <c r="N51" s="22">
        <f>IFERROR(IF(C51&lt;&gt;C50,1-SUM(J51:M51),""),"")</f>
        <v>1</v>
      </c>
      <c r="O51" s="23"/>
      <c r="P51" s="23"/>
    </row>
    <row r="52" spans="1:16" x14ac:dyDescent="0.25">
      <c r="A52" t="s">
        <v>57</v>
      </c>
      <c r="B52" t="str">
        <f t="shared" ref="B52:B64" si="22">Enabling2</f>
        <v>Secure resourcing &amp; ensure governance</v>
      </c>
      <c r="C52" t="s">
        <v>207</v>
      </c>
      <c r="D52" t="str">
        <f>'Resourcing &amp; governance'!D6</f>
        <v xml:space="preserve">
Resources are available to deliver all appropriate elements of the framework - not just options delivery. This includes funding, capacity &amp; capability.
</v>
      </c>
      <c r="E52" t="str">
        <f>'Resourcing &amp; governance'!F6</f>
        <v/>
      </c>
      <c r="F52">
        <f t="shared" si="0"/>
        <v>0</v>
      </c>
      <c r="I52" s="22" t="str">
        <f t="shared" si="4"/>
        <v/>
      </c>
      <c r="J52" s="23"/>
      <c r="K52" s="23"/>
      <c r="L52" s="23"/>
      <c r="M52" s="23"/>
      <c r="N52" s="23"/>
      <c r="O52" s="23"/>
      <c r="P52" s="23"/>
    </row>
    <row r="53" spans="1:16" x14ac:dyDescent="0.25">
      <c r="A53" t="s">
        <v>57</v>
      </c>
      <c r="B53" t="str">
        <f t="shared" si="22"/>
        <v>Secure resourcing &amp; ensure governance</v>
      </c>
      <c r="C53" t="s">
        <v>207</v>
      </c>
      <c r="D53" t="str">
        <f>'Resourcing &amp; governance'!D7</f>
        <v xml:space="preserve">
Roles and responsibilities are clear.
</v>
      </c>
      <c r="E53" t="str">
        <f>'Resourcing &amp; governance'!F7</f>
        <v/>
      </c>
      <c r="F53">
        <f t="shared" si="0"/>
        <v>0</v>
      </c>
      <c r="I53" s="22" t="str">
        <f t="shared" si="4"/>
        <v/>
      </c>
      <c r="J53" s="23"/>
      <c r="K53" s="23"/>
      <c r="L53" s="23"/>
      <c r="M53" s="23"/>
      <c r="N53" s="23"/>
      <c r="O53" s="23"/>
      <c r="P53" s="23"/>
    </row>
    <row r="54" spans="1:16" x14ac:dyDescent="0.25">
      <c r="A54" t="s">
        <v>57</v>
      </c>
      <c r="B54" t="str">
        <f t="shared" si="22"/>
        <v>Secure resourcing &amp; ensure governance</v>
      </c>
      <c r="C54" t="s">
        <v>207</v>
      </c>
      <c r="D54" t="str">
        <f>'Resourcing &amp; governance'!D8</f>
        <v xml:space="preserve">
Technical steering group is established that can provide appropriate expertise and knowledge.
</v>
      </c>
      <c r="E54" t="str">
        <f>'Resourcing &amp; governance'!F8</f>
        <v/>
      </c>
      <c r="F54">
        <f t="shared" si="0"/>
        <v>0</v>
      </c>
      <c r="I54" s="22" t="str">
        <f t="shared" si="4"/>
        <v/>
      </c>
      <c r="J54" s="23"/>
      <c r="K54" s="23"/>
      <c r="L54" s="23"/>
      <c r="M54" s="23"/>
      <c r="N54" s="23"/>
      <c r="O54" s="23"/>
      <c r="P54" s="23"/>
    </row>
    <row r="55" spans="1:16" x14ac:dyDescent="0.25">
      <c r="A55" t="s">
        <v>84</v>
      </c>
      <c r="B55" t="str">
        <f t="shared" si="22"/>
        <v>Secure resourcing &amp; ensure governance</v>
      </c>
      <c r="C55" t="s">
        <v>195</v>
      </c>
      <c r="D55" t="str">
        <f>'Resourcing &amp; governance'!D9</f>
        <v xml:space="preserve">
Sufficient capacity and capability is available to interrogate data and to model current and future demand (disaggregated).
</v>
      </c>
      <c r="E55" t="str">
        <f>'Resourcing &amp; governance'!F9</f>
        <v/>
      </c>
      <c r="F55">
        <f t="shared" si="0"/>
        <v>0</v>
      </c>
      <c r="I55" s="22" t="str">
        <f t="shared" si="4"/>
        <v/>
      </c>
      <c r="J55" s="23"/>
      <c r="K55" s="23"/>
      <c r="L55" s="23"/>
      <c r="M55" s="23"/>
      <c r="N55" s="23"/>
      <c r="O55" s="23"/>
      <c r="P55" s="23"/>
    </row>
    <row r="56" spans="1:16" x14ac:dyDescent="0.25">
      <c r="A56" t="s">
        <v>110</v>
      </c>
      <c r="B56" t="str">
        <f t="shared" si="22"/>
        <v>Secure resourcing &amp; ensure governance</v>
      </c>
      <c r="C56" t="s">
        <v>198</v>
      </c>
      <c r="D56" t="str">
        <f>'Resourcing &amp; governance'!D10</f>
        <v xml:space="preserve">
Package of options approved.
</v>
      </c>
      <c r="E56" t="str">
        <f>'Resourcing &amp; governance'!F10</f>
        <v/>
      </c>
      <c r="F56">
        <f t="shared" si="0"/>
        <v>0</v>
      </c>
      <c r="I56" s="22" t="str">
        <f t="shared" si="4"/>
        <v/>
      </c>
      <c r="J56" s="23"/>
      <c r="K56" s="23"/>
      <c r="L56" s="23"/>
      <c r="M56" s="23"/>
      <c r="N56" s="23"/>
      <c r="O56" s="23"/>
      <c r="P56" s="23"/>
    </row>
    <row r="57" spans="1:16" x14ac:dyDescent="0.25">
      <c r="A57" t="s">
        <v>110</v>
      </c>
      <c r="B57" t="str">
        <f t="shared" si="22"/>
        <v>Secure resourcing &amp; ensure governance</v>
      </c>
      <c r="C57" t="s">
        <v>198</v>
      </c>
      <c r="D57" t="str">
        <f>'Resourcing &amp; governance'!D11</f>
        <v xml:space="preserve">
Sufficient capacity and capability to identify and assess options.
</v>
      </c>
      <c r="E57" t="str">
        <f>'Resourcing &amp; governance'!F11</f>
        <v/>
      </c>
      <c r="F57">
        <f t="shared" si="0"/>
        <v>0</v>
      </c>
      <c r="I57" s="22" t="str">
        <f t="shared" si="4"/>
        <v/>
      </c>
      <c r="J57" s="23"/>
      <c r="K57" s="23"/>
      <c r="L57" s="23"/>
      <c r="M57" s="23"/>
      <c r="N57" s="23"/>
      <c r="O57" s="23"/>
      <c r="P57" s="23"/>
    </row>
    <row r="58" spans="1:16" x14ac:dyDescent="0.25">
      <c r="A58" t="s">
        <v>110</v>
      </c>
      <c r="B58" t="str">
        <f t="shared" si="22"/>
        <v>Secure resourcing &amp; ensure governance</v>
      </c>
      <c r="C58" t="s">
        <v>198</v>
      </c>
      <c r="D58" t="str">
        <f>'Resourcing &amp; governance'!D12</f>
        <v xml:space="preserve">
Enough funding (includign collaborative funding) has been secured to design, deliver, evaluated and report on all options, including R&amp;D.
</v>
      </c>
      <c r="E58" t="str">
        <f>'Resourcing &amp; governance'!F12</f>
        <v/>
      </c>
      <c r="F58">
        <f t="shared" si="0"/>
        <v>0</v>
      </c>
      <c r="I58" s="22" t="str">
        <f t="shared" si="4"/>
        <v/>
      </c>
      <c r="J58" s="23"/>
      <c r="K58" s="23"/>
      <c r="L58" s="23"/>
      <c r="M58" s="23"/>
      <c r="N58" s="23"/>
      <c r="O58" s="23"/>
      <c r="P58" s="23"/>
    </row>
    <row r="59" spans="1:16" x14ac:dyDescent="0.25">
      <c r="A59" t="s">
        <v>135</v>
      </c>
      <c r="B59" t="str">
        <f t="shared" si="22"/>
        <v>Secure resourcing &amp; ensure governance</v>
      </c>
      <c r="C59" t="s">
        <v>208</v>
      </c>
      <c r="D59" t="str">
        <f>'Resourcing &amp; governance'!D13</f>
        <v xml:space="preserve">
Detailed delivery of options/ R&amp;D endorsed including implementation, review, expansion, end of options.
</v>
      </c>
      <c r="E59" t="str">
        <f>'Resourcing &amp; governance'!F13</f>
        <v/>
      </c>
      <c r="F59">
        <f t="shared" si="0"/>
        <v>0</v>
      </c>
      <c r="G59">
        <f t="shared" ref="G59:G64" si="23">IFERROR(IF(C59&lt;&gt;C58,SUMIFS(F:F,C:C,C59,B:B,B59),""),"")</f>
        <v>0</v>
      </c>
      <c r="H59">
        <f t="shared" ref="H59:H64" si="24">IFERROR(IF(C59&lt;&gt;C58,COUNTIFS(C:C,C59,F:F,"&lt;&gt;0",B:B,B59)*4,""),"")</f>
        <v>0</v>
      </c>
      <c r="I59" s="22" t="str">
        <f t="shared" si="4"/>
        <v/>
      </c>
      <c r="J59" s="22" t="b">
        <f>IFERROR(IF(AND($I59&gt;N$1,$I59&lt;=J$1),$I59),"")</f>
        <v>0</v>
      </c>
      <c r="K59" s="22" t="b">
        <f>IFERROR(IF(AND($I59&gt;J$1,$I59&lt;=K$1),$I59),"")</f>
        <v>0</v>
      </c>
      <c r="L59" s="22" t="b">
        <f>IFERROR(IF(AND($I59&gt;K$1,$I59&lt;L$1),$I59),"")</f>
        <v>0</v>
      </c>
      <c r="M59" s="22" t="b">
        <f>IFERROR(IF(AND($I59&gt;=L$1,$I59&lt;=M$1),$I59),"")</f>
        <v>0</v>
      </c>
      <c r="N59" s="22">
        <f>IFERROR(IF(C59&lt;&gt;C58,1-SUM(J59:M59),""),"")</f>
        <v>1</v>
      </c>
      <c r="O59" s="23"/>
      <c r="P59" s="23"/>
    </row>
    <row r="60" spans="1:16" x14ac:dyDescent="0.25">
      <c r="A60" t="s">
        <v>135</v>
      </c>
      <c r="B60" t="str">
        <f t="shared" si="22"/>
        <v>Secure resourcing &amp; ensure governance</v>
      </c>
      <c r="C60" t="s">
        <v>208</v>
      </c>
      <c r="D60" t="str">
        <f>'Resourcing &amp; governance'!D14</f>
        <v xml:space="preserve">
Multi-disciplinary team is established with the capacity and capability to deliver the full program, with clearly assigned roles and responsibilities.
</v>
      </c>
      <c r="E60" t="str">
        <f>'Resourcing &amp; governance'!F14</f>
        <v/>
      </c>
      <c r="F60">
        <f t="shared" si="0"/>
        <v>0</v>
      </c>
      <c r="G60" t="str">
        <f t="shared" si="23"/>
        <v/>
      </c>
      <c r="H60" t="str">
        <f t="shared" si="24"/>
        <v/>
      </c>
      <c r="I60" s="22" t="str">
        <f t="shared" si="4"/>
        <v/>
      </c>
      <c r="J60" s="23"/>
      <c r="K60" s="23"/>
      <c r="L60" s="23"/>
      <c r="M60" s="23"/>
      <c r="N60" s="23"/>
      <c r="O60" s="23"/>
      <c r="P60" s="23"/>
    </row>
    <row r="61" spans="1:16" x14ac:dyDescent="0.25">
      <c r="A61" t="s">
        <v>135</v>
      </c>
      <c r="B61" t="str">
        <f t="shared" si="22"/>
        <v>Secure resourcing &amp; ensure governance</v>
      </c>
      <c r="C61" t="s">
        <v>208</v>
      </c>
      <c r="D61" t="str">
        <f>'Resourcing &amp; governance'!D15</f>
        <v xml:space="preserve">
Enough fundingis secured to design, deliver, evaluated and report on all options, including R&amp;D/ pilots.
</v>
      </c>
      <c r="E61" t="str">
        <f>'Resourcing &amp; governance'!F15</f>
        <v/>
      </c>
      <c r="F61">
        <f t="shared" si="0"/>
        <v>0</v>
      </c>
      <c r="G61" t="str">
        <f t="shared" si="23"/>
        <v/>
      </c>
      <c r="H61" t="str">
        <f t="shared" si="24"/>
        <v/>
      </c>
      <c r="I61" s="22" t="str">
        <f t="shared" si="4"/>
        <v/>
      </c>
      <c r="J61" s="23"/>
      <c r="K61" s="23"/>
      <c r="L61" s="23"/>
      <c r="M61" s="23"/>
      <c r="N61" s="23"/>
      <c r="O61" s="23"/>
      <c r="P61" s="23"/>
    </row>
    <row r="62" spans="1:16" x14ac:dyDescent="0.25">
      <c r="A62" t="s">
        <v>161</v>
      </c>
      <c r="B62" t="str">
        <f t="shared" si="22"/>
        <v>Secure resourcing &amp; ensure governance</v>
      </c>
      <c r="C62" t="s">
        <v>205</v>
      </c>
      <c r="D62" t="str">
        <f>'Resourcing &amp; governance'!D16</f>
        <v xml:space="preserve">
Program reporting, proposed adaptations and forward program are all endorsed. 
</v>
      </c>
      <c r="E62" t="str">
        <f>'Resourcing &amp; governance'!F16</f>
        <v/>
      </c>
      <c r="F62">
        <f t="shared" si="0"/>
        <v>0</v>
      </c>
      <c r="G62">
        <f t="shared" si="23"/>
        <v>0</v>
      </c>
      <c r="H62">
        <f t="shared" si="24"/>
        <v>0</v>
      </c>
      <c r="I62" s="22" t="str">
        <f t="shared" si="4"/>
        <v/>
      </c>
      <c r="J62" s="22" t="b">
        <f>IFERROR(IF(AND($I62&gt;N$1,$I62&lt;=J$1),$I62),"")</f>
        <v>0</v>
      </c>
      <c r="K62" s="22" t="b">
        <f>IFERROR(IF(AND($I62&gt;J$1,$I62&lt;=K$1),$I62),"")</f>
        <v>0</v>
      </c>
      <c r="L62" s="22" t="b">
        <f>IFERROR(IF(AND($I62&gt;K$1,$I62&lt;L$1),$I62),"")</f>
        <v>0</v>
      </c>
      <c r="M62" s="22" t="b">
        <f>IFERROR(IF(AND($I62&gt;=L$1,$I62&lt;=M$1),$I62),"")</f>
        <v>0</v>
      </c>
      <c r="N62" s="22">
        <f>IFERROR(IF(C62&lt;&gt;C61,1-SUM(J62:M62),""),"")</f>
        <v>1</v>
      </c>
      <c r="O62" s="23"/>
      <c r="P62" s="23"/>
    </row>
    <row r="63" spans="1:16" x14ac:dyDescent="0.25">
      <c r="A63" t="s">
        <v>161</v>
      </c>
      <c r="B63" t="str">
        <f t="shared" si="22"/>
        <v>Secure resourcing &amp; ensure governance</v>
      </c>
      <c r="C63" t="s">
        <v>205</v>
      </c>
      <c r="D63" t="str">
        <f>'Resourcing &amp; governance'!D17</f>
        <v xml:space="preserve">
The efficacy of resourcing and funding to achieve overall program objectives, accounting for lessons learnt, has been reviewed.
</v>
      </c>
      <c r="E63" t="str">
        <f>'Resourcing &amp; governance'!F17</f>
        <v/>
      </c>
      <c r="F63">
        <f t="shared" si="0"/>
        <v>0</v>
      </c>
      <c r="G63" t="str">
        <f t="shared" si="23"/>
        <v/>
      </c>
      <c r="H63" t="str">
        <f t="shared" si="24"/>
        <v/>
      </c>
      <c r="I63" s="22" t="str">
        <f t="shared" si="4"/>
        <v/>
      </c>
      <c r="J63" s="23"/>
      <c r="K63" s="23"/>
      <c r="L63" s="23"/>
      <c r="M63" s="23"/>
      <c r="N63" s="23"/>
      <c r="O63" s="23"/>
      <c r="P63" s="23"/>
    </row>
    <row r="64" spans="1:16" x14ac:dyDescent="0.25">
      <c r="A64" t="s">
        <v>161</v>
      </c>
      <c r="B64" t="str">
        <f t="shared" si="22"/>
        <v>Secure resourcing &amp; ensure governance</v>
      </c>
      <c r="C64" t="s">
        <v>205</v>
      </c>
      <c r="D64" t="str">
        <f>'Resourcing &amp; governance'!D18</f>
        <v xml:space="preserve">
Capacity and capability to do evaluation for options, program and process.
</v>
      </c>
      <c r="E64" t="str">
        <f>'Resourcing &amp; governance'!F18</f>
        <v/>
      </c>
      <c r="F64">
        <f t="shared" si="0"/>
        <v>0</v>
      </c>
      <c r="G64" t="str">
        <f t="shared" si="23"/>
        <v/>
      </c>
      <c r="H64" t="str">
        <f t="shared" si="24"/>
        <v/>
      </c>
      <c r="I64" s="22" t="str">
        <f t="shared" si="4"/>
        <v/>
      </c>
      <c r="J64" s="23"/>
      <c r="K64" s="23"/>
      <c r="L64" s="23"/>
      <c r="M64" s="23"/>
      <c r="N64" s="23"/>
      <c r="O64" s="23"/>
      <c r="P64" s="23"/>
    </row>
    <row r="65" spans="1:16" x14ac:dyDescent="0.25">
      <c r="A65" t="s">
        <v>64</v>
      </c>
      <c r="B65" t="str">
        <f>Enabling3</f>
        <v>Capture &amp; share knowledge</v>
      </c>
      <c r="C65" t="s">
        <v>207</v>
      </c>
      <c r="D65" t="str">
        <f>'Knowledge sharing'!D5</f>
        <v xml:space="preserve">
Knowledge is captured, securely stored and shared to build internal and broader industry capacity and capability.
</v>
      </c>
      <c r="E65" t="str">
        <f>'Knowledge sharing'!F5</f>
        <v/>
      </c>
      <c r="F65">
        <f t="shared" si="0"/>
        <v>0</v>
      </c>
      <c r="G65">
        <f>IFERROR(IF(C65&lt;&gt;C64,SUMIFS(F:F,C:C,C65,B:B,B65),"-"),"-")</f>
        <v>0</v>
      </c>
      <c r="H65">
        <f>COUNTIF(F65:F69,"&lt;&gt;0")*4</f>
        <v>0</v>
      </c>
      <c r="I65" s="22" t="str">
        <f t="shared" si="4"/>
        <v/>
      </c>
      <c r="J65" s="22" t="b">
        <f>IFERROR(IF(AND($I65&gt;N$1,$I65&lt;=J$1),$I65),"")</f>
        <v>0</v>
      </c>
      <c r="K65" s="22" t="b">
        <f>IFERROR(IF(AND($I65&gt;J$1,$I65&lt;=K$1),$I65),"")</f>
        <v>0</v>
      </c>
      <c r="L65" s="22" t="b">
        <f>IFERROR(IF(AND($I65&gt;K$1,$I65&lt;L$1),$I65),"")</f>
        <v>0</v>
      </c>
      <c r="M65" s="22" t="b">
        <f>IFERROR(IF(AND($I65&gt;=L$1,$I65&lt;=M$1),$I65),"")</f>
        <v>0</v>
      </c>
      <c r="N65" s="22">
        <f>IFERROR(IF(C65&lt;&gt;C64,1-SUM(J65:M65),""),"")</f>
        <v>1</v>
      </c>
      <c r="O65" s="23"/>
      <c r="P65" s="23"/>
    </row>
    <row r="66" spans="1:16" x14ac:dyDescent="0.25">
      <c r="A66" t="s">
        <v>64</v>
      </c>
      <c r="B66" t="str">
        <f t="shared" ref="B66:B72" si="25">Enabling3</f>
        <v>Capture &amp; share knowledge</v>
      </c>
      <c r="C66" t="s">
        <v>207</v>
      </c>
      <c r="D66" t="str">
        <f>'Knowledge sharing'!D6</f>
        <v xml:space="preserve">
Key elements of water efficiency are communicated in an appropriate form to all sectors of the community.
</v>
      </c>
      <c r="E66" t="str">
        <f>'Knowledge sharing'!F6</f>
        <v/>
      </c>
      <c r="F66">
        <f t="shared" si="0"/>
        <v>0</v>
      </c>
      <c r="I66" s="22" t="str">
        <f t="shared" si="4"/>
        <v/>
      </c>
      <c r="J66" s="23"/>
      <c r="K66" s="23"/>
      <c r="L66" s="23"/>
      <c r="M66" s="23"/>
      <c r="N66" s="23"/>
      <c r="O66" s="23"/>
      <c r="P66" s="23"/>
    </row>
    <row r="67" spans="1:16" x14ac:dyDescent="0.25">
      <c r="A67" t="s">
        <v>64</v>
      </c>
      <c r="B67" t="str">
        <f t="shared" si="25"/>
        <v>Capture &amp; share knowledge</v>
      </c>
      <c r="C67" t="s">
        <v>207</v>
      </c>
      <c r="D67" t="str">
        <f>'Knowledge sharing'!D7</f>
        <v xml:space="preserve">
The community is engaged in water efficiency and understands their contribution.
</v>
      </c>
      <c r="E67" t="str">
        <f>'Knowledge sharing'!F7</f>
        <v/>
      </c>
      <c r="F67">
        <f t="shared" si="0"/>
        <v>0</v>
      </c>
      <c r="I67" s="22" t="str">
        <f t="shared" si="4"/>
        <v/>
      </c>
      <c r="J67" s="23"/>
      <c r="K67" s="23"/>
      <c r="L67" s="23"/>
      <c r="M67" s="23"/>
      <c r="N67" s="23"/>
      <c r="O67" s="23"/>
      <c r="P67" s="23"/>
    </row>
    <row r="68" spans="1:16" x14ac:dyDescent="0.25">
      <c r="A68" t="s">
        <v>176</v>
      </c>
      <c r="B68" t="str">
        <f t="shared" si="25"/>
        <v>Capture &amp; share knowledge</v>
      </c>
      <c r="C68" t="s">
        <v>195</v>
      </c>
      <c r="D68" t="str">
        <f>'Knowledge sharing'!D8</f>
        <v xml:space="preserve">
Information is available for program analysis including potential savings, costs,  lessons learnt, end use data and stock information.
</v>
      </c>
      <c r="E68" t="str">
        <f>'Knowledge sharing'!F8</f>
        <v/>
      </c>
      <c r="F68">
        <f t="shared" si="0"/>
        <v>0</v>
      </c>
      <c r="I68" s="22" t="str">
        <f t="shared" si="4"/>
        <v/>
      </c>
      <c r="J68" s="23"/>
      <c r="K68" s="23"/>
      <c r="L68" s="23"/>
      <c r="M68" s="23"/>
      <c r="N68" s="23"/>
      <c r="O68" s="23"/>
      <c r="P68" s="23"/>
    </row>
    <row r="69" spans="1:16" x14ac:dyDescent="0.25">
      <c r="A69" t="s">
        <v>87</v>
      </c>
      <c r="B69" t="str">
        <f t="shared" si="25"/>
        <v>Capture &amp; share knowledge</v>
      </c>
      <c r="C69" t="s">
        <v>209</v>
      </c>
      <c r="D69" t="str">
        <f>'Knowledge sharing'!D9</f>
        <v xml:space="preserve">
Options are designed to generate and capture knowledge on the individual option and the effect on customer water demand.
</v>
      </c>
      <c r="E69" t="str">
        <f>'Knowledge sharing'!F9</f>
        <v/>
      </c>
      <c r="F69">
        <f t="shared" si="0"/>
        <v>0</v>
      </c>
      <c r="I69" s="22" t="str">
        <f t="shared" si="4"/>
        <v/>
      </c>
      <c r="J69" s="23"/>
      <c r="K69" s="23"/>
      <c r="L69" s="23"/>
      <c r="M69" s="23"/>
      <c r="N69" s="23"/>
      <c r="O69" s="23"/>
      <c r="P69" s="23"/>
    </row>
    <row r="70" spans="1:16" x14ac:dyDescent="0.25">
      <c r="A70" t="s">
        <v>140</v>
      </c>
      <c r="B70" t="str">
        <f t="shared" si="25"/>
        <v>Capture &amp; share knowledge</v>
      </c>
      <c r="C70" t="s">
        <v>208</v>
      </c>
      <c r="D70" t="str">
        <f>'Knowledge sharing'!D10</f>
        <v xml:space="preserve">
Option and program implementation insights are documented and shared.
</v>
      </c>
      <c r="E70" t="str">
        <f>'Knowledge sharing'!F10</f>
        <v/>
      </c>
      <c r="F70">
        <f t="shared" si="0"/>
        <v>0</v>
      </c>
      <c r="G70">
        <f>IFERROR(IF(C70&lt;&gt;C69,SUMIFS(F:F,C:C,C70,B:B,B70),""),"")</f>
        <v>0</v>
      </c>
      <c r="H70">
        <f>IFERROR(IF(C70&lt;&gt;C69,COUNTIFS(C:C,C70,F:F,"&lt;&gt;0",B:B,B70)*4,""),"")</f>
        <v>0</v>
      </c>
      <c r="I70" s="22" t="str">
        <f t="shared" si="4"/>
        <v/>
      </c>
      <c r="J70" s="22" t="b">
        <f>IFERROR(IF(AND($I70&gt;N$1,$I70&lt;=J$1),$I70),"")</f>
        <v>0</v>
      </c>
      <c r="K70" s="22" t="b">
        <f>IFERROR(IF(AND($I70&gt;J$1,$I70&lt;=K$1),$I70),"")</f>
        <v>0</v>
      </c>
      <c r="L70" s="22" t="b">
        <f>IFERROR(IF(AND($I70&gt;K$1,$I70&lt;L$1),$I70),"")</f>
        <v>0</v>
      </c>
      <c r="M70" s="22" t="b">
        <f>IFERROR(IF(AND($I70&gt;=L$1,$I70&lt;=M$1),$I70),"")</f>
        <v>0</v>
      </c>
      <c r="N70" s="22">
        <f>IFERROR(IF(C70&lt;&gt;C69,1-SUM(J70:M70),""),"")</f>
        <v>1</v>
      </c>
      <c r="O70" s="23"/>
      <c r="P70" s="23"/>
    </row>
    <row r="71" spans="1:16" x14ac:dyDescent="0.25">
      <c r="A71" t="s">
        <v>168</v>
      </c>
      <c r="B71" t="str">
        <f t="shared" si="25"/>
        <v>Capture &amp; share knowledge</v>
      </c>
      <c r="C71" t="s">
        <v>205</v>
      </c>
      <c r="D71" t="str">
        <f>'Knowledge sharing'!D11</f>
        <v xml:space="preserve">
Information is kept up to date and easily accessible.
</v>
      </c>
      <c r="E71" t="str">
        <f>'Knowledge sharing'!F11</f>
        <v/>
      </c>
      <c r="F71">
        <f t="shared" si="0"/>
        <v>0</v>
      </c>
      <c r="G71">
        <f>IFERROR(IF(C71&lt;&gt;C70,SUMIFS(F:F,C:C,C71,B:B,B71),""),"")</f>
        <v>0</v>
      </c>
      <c r="H71">
        <f>IFERROR(IF(C71&lt;&gt;C70,COUNTIFS(C:C,C71,F:F,"&lt;&gt;0",B:B,B71)*4,""),"")</f>
        <v>0</v>
      </c>
      <c r="I71" s="22" t="str">
        <f t="shared" si="4"/>
        <v/>
      </c>
      <c r="J71" s="22" t="b">
        <f>IFERROR(IF(AND($I71&gt;N$1,$I71&lt;=J$1),$I71),"")</f>
        <v>0</v>
      </c>
      <c r="K71" s="22" t="b">
        <f>IFERROR(IF(AND($I71&gt;J$1,$I71&lt;=K$1),$I71),"")</f>
        <v>0</v>
      </c>
      <c r="L71" s="22" t="b">
        <f>IFERROR(IF(AND($I71&gt;K$1,$I71&lt;L$1),$I71),"")</f>
        <v>0</v>
      </c>
      <c r="M71" s="22" t="b">
        <f>IFERROR(IF(AND($I71&gt;=L$1,$I71&lt;=M$1),$I71),"")</f>
        <v>0</v>
      </c>
      <c r="N71" s="22">
        <f>IFERROR(IF(C71&lt;&gt;C70,1-SUM(J71:M71),""),"")</f>
        <v>1</v>
      </c>
      <c r="O71" s="23"/>
      <c r="P71" s="23"/>
    </row>
    <row r="72" spans="1:16" x14ac:dyDescent="0.25">
      <c r="B72" t="str">
        <f t="shared" si="25"/>
        <v>Capture &amp; share knowledge</v>
      </c>
      <c r="C72" t="s">
        <v>205</v>
      </c>
      <c r="D72" t="str">
        <f>'Knowledge sharing'!D12</f>
        <v xml:space="preserve">
Knowledge and experiences have been shared with the water industry.
</v>
      </c>
      <c r="E72" t="str">
        <f>'Knowledge sharing'!F12</f>
        <v/>
      </c>
      <c r="F72">
        <f t="shared" si="0"/>
        <v>0</v>
      </c>
      <c r="K72" s="22"/>
      <c r="L72" s="22"/>
      <c r="M72" s="22"/>
      <c r="O72" s="23"/>
      <c r="P72" s="23"/>
    </row>
    <row r="73" spans="1:16" x14ac:dyDescent="0.25">
      <c r="I73" s="23"/>
      <c r="J73" s="23"/>
      <c r="N73" s="23"/>
      <c r="O73" s="23"/>
    </row>
    <row r="74" spans="1:16" x14ac:dyDescent="0.25">
      <c r="I74" s="23"/>
      <c r="J74" s="23"/>
      <c r="N74" s="23"/>
      <c r="O74" s="23"/>
    </row>
    <row r="75" spans="1:16" x14ac:dyDescent="0.25">
      <c r="I75" s="23"/>
      <c r="J75" s="23"/>
      <c r="N75" s="23"/>
      <c r="O75" s="23"/>
    </row>
    <row r="76" spans="1:16" x14ac:dyDescent="0.25">
      <c r="I76" s="23"/>
      <c r="J76" s="23"/>
      <c r="N76" s="23"/>
      <c r="O76" s="23"/>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workbookViewId="0">
      <selection activeCell="F7" sqref="F7"/>
    </sheetView>
  </sheetViews>
  <sheetFormatPr defaultColWidth="8.85546875" defaultRowHeight="14.25" x14ac:dyDescent="0.2"/>
  <cols>
    <col min="1" max="1" width="8.85546875" style="1"/>
    <col min="2" max="2" width="27.140625" style="1" customWidth="1"/>
    <col min="3" max="3" width="8.85546875" style="1"/>
    <col min="4" max="4" width="2.85546875" style="1" customWidth="1"/>
    <col min="5" max="7" width="8.85546875" style="1"/>
    <col min="8" max="8" width="11.140625" style="1" customWidth="1"/>
    <col min="9" max="16384" width="8.85546875" style="1"/>
  </cols>
  <sheetData>
    <row r="1" spans="1:10" ht="23.25" x14ac:dyDescent="0.35">
      <c r="A1" s="47" t="s">
        <v>210</v>
      </c>
      <c r="B1" s="48" t="s">
        <v>211</v>
      </c>
      <c r="C1" s="47" t="s">
        <v>212</v>
      </c>
      <c r="D1" s="47"/>
      <c r="E1" s="12" t="s">
        <v>213</v>
      </c>
    </row>
    <row r="2" spans="1:10" ht="15" x14ac:dyDescent="0.25">
      <c r="A2" s="47">
        <f>MAX(B2-0.5,0)</f>
        <v>3.5</v>
      </c>
      <c r="B2" s="49">
        <v>4</v>
      </c>
      <c r="C2" s="47">
        <f>MIN(B2+0.5,MaxScore)</f>
        <v>4</v>
      </c>
      <c r="D2" s="47"/>
      <c r="E2" s="48"/>
      <c r="F2" s="58" t="s">
        <v>214</v>
      </c>
      <c r="G2" s="55" t="s">
        <v>215</v>
      </c>
    </row>
    <row r="3" spans="1:10" ht="15" x14ac:dyDescent="0.25">
      <c r="A3" s="47">
        <f>MAX(B3-0.5,0)</f>
        <v>2.5</v>
      </c>
      <c r="B3" s="49">
        <v>3</v>
      </c>
      <c r="C3" s="47">
        <f>MIN(B3+0.5,MaxScore)</f>
        <v>3.5</v>
      </c>
      <c r="D3" s="47"/>
      <c r="E3" s="48"/>
      <c r="F3" s="58" t="s">
        <v>38</v>
      </c>
      <c r="G3" s="55" t="s">
        <v>216</v>
      </c>
    </row>
    <row r="4" spans="1:10" ht="15" x14ac:dyDescent="0.25">
      <c r="A4" s="47">
        <f>MAX(B4-0.5,0)</f>
        <v>1.5</v>
      </c>
      <c r="B4" s="49">
        <v>2</v>
      </c>
      <c r="C4" s="47">
        <f>MIN(B4+0.5,MaxScore)</f>
        <v>2.5</v>
      </c>
      <c r="D4" s="47"/>
      <c r="E4" s="48"/>
      <c r="F4" s="58" t="s">
        <v>217</v>
      </c>
      <c r="G4" s="56" t="s">
        <v>218</v>
      </c>
    </row>
    <row r="5" spans="1:10" ht="15" x14ac:dyDescent="0.25">
      <c r="A5" s="47">
        <f>MAX(B5-0.5,0)</f>
        <v>0.5</v>
      </c>
      <c r="B5" s="49">
        <v>1</v>
      </c>
      <c r="C5" s="47">
        <f>MIN(B5+0.5,MaxScore)</f>
        <v>1.5</v>
      </c>
      <c r="D5" s="47"/>
      <c r="E5" s="48"/>
      <c r="F5" s="58" t="s">
        <v>35</v>
      </c>
      <c r="G5" s="56" t="s">
        <v>219</v>
      </c>
    </row>
    <row r="6" spans="1:10" ht="15" x14ac:dyDescent="0.25">
      <c r="A6" s="50" t="s">
        <v>220</v>
      </c>
      <c r="B6" s="48">
        <v>0</v>
      </c>
      <c r="C6" s="50" t="s">
        <v>220</v>
      </c>
      <c r="D6" s="50"/>
      <c r="E6" s="48"/>
      <c r="F6" s="58" t="s">
        <v>44</v>
      </c>
      <c r="G6" s="57" t="s">
        <v>221</v>
      </c>
    </row>
    <row r="10" spans="1:10" ht="24.95" customHeight="1" x14ac:dyDescent="0.25">
      <c r="I10" s="16"/>
    </row>
    <row r="11" spans="1:10" ht="24.95" customHeight="1" x14ac:dyDescent="0.2">
      <c r="G11" s="51"/>
      <c r="I11" s="52"/>
      <c r="J11" s="53"/>
    </row>
    <row r="12" spans="1:10" ht="24.95" customHeight="1" x14ac:dyDescent="0.2">
      <c r="G12" s="51"/>
      <c r="I12" s="52"/>
      <c r="J12" s="53"/>
    </row>
    <row r="13" spans="1:10" ht="24.95" customHeight="1" x14ac:dyDescent="0.2">
      <c r="G13" s="51"/>
      <c r="I13" s="52"/>
      <c r="J13" s="53"/>
    </row>
    <row r="14" spans="1:10" ht="24.95" customHeight="1" x14ac:dyDescent="0.2">
      <c r="G14" s="51"/>
      <c r="I14" s="52"/>
      <c r="J14" s="53"/>
    </row>
    <row r="15" spans="1:10" ht="24.95" customHeight="1" x14ac:dyDescent="0.2">
      <c r="G15" s="51"/>
      <c r="I15" s="52"/>
      <c r="J15" s="53"/>
    </row>
    <row r="16" spans="1:10" ht="24.95" customHeight="1" x14ac:dyDescent="0.2">
      <c r="G16" s="51"/>
      <c r="I16" s="52"/>
      <c r="J16" s="53"/>
    </row>
    <row r="17" spans="7:10" ht="24.95" customHeight="1" x14ac:dyDescent="0.2">
      <c r="G17" s="51"/>
      <c r="I17" s="52"/>
      <c r="J17" s="53"/>
    </row>
    <row r="18" spans="7:10" ht="24.95" customHeight="1" x14ac:dyDescent="0.2">
      <c r="G18" s="51"/>
      <c r="I18" s="52"/>
      <c r="J18" s="53"/>
    </row>
    <row r="19" spans="7:10" ht="24.95" customHeight="1" x14ac:dyDescent="0.2">
      <c r="G19" s="51"/>
      <c r="I19" s="52"/>
      <c r="J19" s="53"/>
    </row>
    <row r="21" spans="7:10" ht="18" x14ac:dyDescent="0.25">
      <c r="I21" s="54"/>
      <c r="J21" s="54"/>
    </row>
  </sheetData>
  <conditionalFormatting sqref="I11:I19">
    <cfRule type="dataBar" priority="1">
      <dataBar>
        <cfvo type="num" val="0"/>
        <cfvo type="num" val="1"/>
        <color theme="4" tint="0.59999389629810485"/>
      </dataBar>
      <extLst>
        <ext xmlns:x14="http://schemas.microsoft.com/office/spreadsheetml/2009/9/main" uri="{B025F937-C7B1-47D3-B67F-A62EFF666E3E}">
          <x14:id>{2910FA45-E82B-43BA-8097-BAC311D086B0}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2910FA45-E82B-43BA-8097-BAC311D086B0}">
            <x14:dataBar minLength="0" maxLength="100" border="1" direction="leftToRight" negativeBarBorderColorSameAsPositive="0">
              <x14:cfvo type="num">
                <xm:f>0</xm:f>
              </x14:cfvo>
              <x14:cfvo type="num">
                <xm:f>1</xm:f>
              </x14:cfvo>
              <x14:borderColor theme="1"/>
              <x14:negativeFillColor rgb="FFFF0000"/>
              <x14:negativeBorderColor rgb="FFFF0000"/>
              <x14:axisColor rgb="FF000000"/>
            </x14:dataBar>
          </x14:cfRule>
          <xm:sqref>I11:I19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71E3B"/>
  </sheetPr>
  <dimension ref="R6:AA17"/>
  <sheetViews>
    <sheetView showGridLines="0" showRowColHeaders="0" topLeftCell="A7" zoomScale="80" zoomScaleNormal="80" workbookViewId="0">
      <selection activeCell="Y34" sqref="Y34"/>
    </sheetView>
  </sheetViews>
  <sheetFormatPr defaultColWidth="8.85546875" defaultRowHeight="15" x14ac:dyDescent="0.25"/>
  <cols>
    <col min="1" max="1" width="5.42578125" style="69" customWidth="1"/>
    <col min="2" max="25" width="8.85546875" style="69"/>
    <col min="26" max="26" width="31.42578125" style="70" customWidth="1"/>
    <col min="27" max="16384" width="8.85546875" style="69"/>
  </cols>
  <sheetData>
    <row r="6" spans="18:27" x14ac:dyDescent="0.25">
      <c r="R6" s="166"/>
      <c r="S6" s="166"/>
      <c r="T6" s="166"/>
      <c r="U6" s="166"/>
      <c r="V6" s="167"/>
      <c r="W6" s="167"/>
      <c r="X6" s="167"/>
      <c r="Y6" s="167"/>
      <c r="Z6" s="167"/>
      <c r="AA6" s="167"/>
    </row>
    <row r="7" spans="18:27" x14ac:dyDescent="0.25">
      <c r="R7" s="166"/>
      <c r="S7" s="166"/>
      <c r="T7" s="166"/>
      <c r="U7" s="166"/>
      <c r="V7" s="167"/>
      <c r="W7" s="167"/>
      <c r="X7" s="167"/>
      <c r="Y7" s="167"/>
      <c r="Z7" s="167"/>
      <c r="AA7" s="167"/>
    </row>
    <row r="8" spans="18:27" ht="14.45" customHeight="1" x14ac:dyDescent="0.25">
      <c r="R8" s="165"/>
      <c r="S8" s="165"/>
      <c r="T8" s="165"/>
      <c r="U8" s="165"/>
    </row>
    <row r="9" spans="18:27" ht="14.45" customHeight="1" x14ac:dyDescent="0.25">
      <c r="R9" s="165"/>
      <c r="S9" s="165"/>
      <c r="T9" s="165"/>
      <c r="U9" s="165"/>
      <c r="Z9" s="71"/>
    </row>
    <row r="10" spans="18:27" ht="21" customHeight="1" x14ac:dyDescent="0.25">
      <c r="R10" s="165"/>
      <c r="S10" s="165"/>
      <c r="T10" s="165"/>
      <c r="U10" s="165"/>
    </row>
    <row r="11" spans="18:27" x14ac:dyDescent="0.25">
      <c r="R11" s="165"/>
      <c r="S11" s="165"/>
      <c r="T11" s="165"/>
      <c r="U11" s="165"/>
    </row>
    <row r="12" spans="18:27" x14ac:dyDescent="0.25">
      <c r="R12" s="165"/>
      <c r="S12" s="165"/>
      <c r="T12" s="165"/>
      <c r="U12" s="165"/>
    </row>
    <row r="13" spans="18:27" x14ac:dyDescent="0.25">
      <c r="R13" s="165"/>
      <c r="S13" s="165"/>
      <c r="T13" s="165"/>
      <c r="U13" s="165"/>
    </row>
    <row r="14" spans="18:27" x14ac:dyDescent="0.25">
      <c r="R14" s="165"/>
      <c r="S14" s="165"/>
    </row>
    <row r="15" spans="18:27" x14ac:dyDescent="0.25">
      <c r="R15" s="165"/>
      <c r="S15" s="165"/>
    </row>
    <row r="16" spans="18:27" ht="19.5" customHeight="1" x14ac:dyDescent="0.25">
      <c r="R16" s="165"/>
      <c r="S16" s="165"/>
    </row>
    <row r="17" ht="6.75" customHeight="1" x14ac:dyDescent="0.25"/>
  </sheetData>
  <sheetProtection algorithmName="SHA-512" hashValue="vtQTC4IQasvOwYqM757fzjkI8+gL1UJoARUbNUeLxoceWEBI8FQDH+1AwiOdw6O47afDHLJDpOUD0GJjLAwxPw==" saltValue="NKjc7HmLxKttE7SvWsXqZg==" spinCount="100000" sheet="1" objects="1" scenarios="1"/>
  <mergeCells count="10">
    <mergeCell ref="V6:W7"/>
    <mergeCell ref="X6:Y7"/>
    <mergeCell ref="Z6:AA7"/>
    <mergeCell ref="R8:S10"/>
    <mergeCell ref="T8:U10"/>
    <mergeCell ref="R11:S13"/>
    <mergeCell ref="T11:U13"/>
    <mergeCell ref="R14:S16"/>
    <mergeCell ref="R6:S7"/>
    <mergeCell ref="T6:U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2465"/>
  </sheetPr>
  <dimension ref="A2:L24"/>
  <sheetViews>
    <sheetView showGridLines="0" showRowColHeaders="0" zoomScale="80" zoomScaleNormal="80" workbookViewId="0">
      <pane ySplit="4" topLeftCell="A5" activePane="bottomLeft" state="frozen"/>
      <selection activeCell="C26" sqref="C26"/>
      <selection pane="bottomLeft" activeCell="F6" sqref="F6"/>
    </sheetView>
  </sheetViews>
  <sheetFormatPr defaultColWidth="9.140625" defaultRowHeight="14.25" x14ac:dyDescent="0.2"/>
  <cols>
    <col min="1" max="1" width="1.42578125" style="20" customWidth="1"/>
    <col min="2" max="2" width="35.42578125" style="1" customWidth="1"/>
    <col min="3" max="3" width="1.140625" style="1" customWidth="1"/>
    <col min="4" max="4" width="45.42578125" style="1" customWidth="1"/>
    <col min="5" max="5" width="1.42578125" style="1" customWidth="1"/>
    <col min="6" max="6" width="20.42578125" style="1" customWidth="1"/>
    <col min="7" max="7" width="1.42578125" style="1" customWidth="1"/>
    <col min="8" max="8" width="45.42578125" style="1" customWidth="1"/>
    <col min="9" max="9" width="1.42578125" style="1" customWidth="1"/>
    <col min="10" max="10" width="33.5703125" style="60" customWidth="1"/>
    <col min="11" max="11" width="1.42578125" style="1" customWidth="1"/>
    <col min="12" max="12" width="60.140625" style="60" customWidth="1"/>
    <col min="13" max="13" width="6.140625" style="1" customWidth="1"/>
    <col min="14" max="16384" width="9.140625" style="1"/>
  </cols>
  <sheetData>
    <row r="2" spans="1:12" ht="27.75" x14ac:dyDescent="0.4">
      <c r="B2" s="173" t="s">
        <v>26</v>
      </c>
      <c r="C2" s="173"/>
      <c r="D2" s="173"/>
      <c r="E2" s="173"/>
      <c r="F2" s="173"/>
      <c r="G2" s="173"/>
      <c r="H2" s="173"/>
      <c r="I2" s="142"/>
      <c r="J2" s="142"/>
      <c r="K2" s="142"/>
      <c r="L2" s="142"/>
    </row>
    <row r="3" spans="1:12" ht="5.25" customHeight="1" x14ac:dyDescent="0.35">
      <c r="B3" s="2"/>
      <c r="C3" s="2"/>
      <c r="D3" s="2"/>
      <c r="E3" s="2"/>
      <c r="F3" s="2"/>
    </row>
    <row r="4" spans="1:12" ht="15" customHeight="1" thickBot="1" x14ac:dyDescent="0.3">
      <c r="B4" s="75" t="s">
        <v>27</v>
      </c>
      <c r="C4" s="11"/>
      <c r="D4" s="10" t="s">
        <v>28</v>
      </c>
      <c r="E4" s="6"/>
      <c r="F4" s="10" t="s">
        <v>29</v>
      </c>
      <c r="G4" s="6"/>
      <c r="H4" s="10" t="s">
        <v>30</v>
      </c>
      <c r="I4" s="6"/>
      <c r="J4" s="61" t="s">
        <v>31</v>
      </c>
      <c r="K4" s="6"/>
      <c r="L4" s="61" t="s">
        <v>32</v>
      </c>
    </row>
    <row r="5" spans="1:12" ht="30.95" customHeight="1" x14ac:dyDescent="0.2">
      <c r="A5" s="20">
        <v>10</v>
      </c>
      <c r="B5" s="168" t="s">
        <v>33</v>
      </c>
      <c r="C5" s="14"/>
      <c r="D5" s="67" t="s">
        <v>34</v>
      </c>
      <c r="E5" s="34"/>
      <c r="F5" s="98" t="s">
        <v>35</v>
      </c>
      <c r="G5" s="34"/>
      <c r="H5" s="94"/>
      <c r="I5" s="37"/>
      <c r="J5" s="180"/>
      <c r="K5" s="37"/>
      <c r="L5" s="170" t="s">
        <v>36</v>
      </c>
    </row>
    <row r="6" spans="1:12" ht="47.45" customHeight="1" x14ac:dyDescent="0.2">
      <c r="B6" s="179"/>
      <c r="C6" s="14"/>
      <c r="D6" s="80" t="s">
        <v>37</v>
      </c>
      <c r="E6" s="34"/>
      <c r="F6" s="99" t="s">
        <v>38</v>
      </c>
      <c r="G6" s="34"/>
      <c r="H6" s="95"/>
      <c r="I6" s="37"/>
      <c r="J6" s="181"/>
      <c r="K6" s="37"/>
      <c r="L6" s="171"/>
    </row>
    <row r="7" spans="1:12" ht="51.75" thickBot="1" x14ac:dyDescent="0.25">
      <c r="A7" s="20">
        <v>10</v>
      </c>
      <c r="B7" s="169"/>
      <c r="C7" s="15"/>
      <c r="D7" s="68" t="s">
        <v>39</v>
      </c>
      <c r="E7" s="32"/>
      <c r="F7" s="100" t="s">
        <v>38</v>
      </c>
      <c r="G7" s="32"/>
      <c r="H7" s="96"/>
      <c r="I7" s="40"/>
      <c r="J7" s="182"/>
      <c r="K7" s="40"/>
      <c r="L7" s="172"/>
    </row>
    <row r="8" spans="1:12" ht="76.5" x14ac:dyDescent="0.2">
      <c r="A8" s="20">
        <v>11</v>
      </c>
      <c r="B8" s="168" t="s">
        <v>40</v>
      </c>
      <c r="C8" s="14"/>
      <c r="D8" s="67" t="s">
        <v>41</v>
      </c>
      <c r="E8" s="34"/>
      <c r="F8" s="98" t="s">
        <v>38</v>
      </c>
      <c r="G8" s="34"/>
      <c r="H8" s="97"/>
      <c r="I8" s="41"/>
      <c r="J8" s="183"/>
      <c r="K8" s="41"/>
      <c r="L8" s="174" t="s">
        <v>42</v>
      </c>
    </row>
    <row r="9" spans="1:12" ht="51.75" thickBot="1" x14ac:dyDescent="0.25">
      <c r="A9" s="20">
        <v>11</v>
      </c>
      <c r="B9" s="169"/>
      <c r="C9" s="15"/>
      <c r="D9" s="68" t="s">
        <v>43</v>
      </c>
      <c r="E9" s="32"/>
      <c r="F9" s="100" t="s">
        <v>44</v>
      </c>
      <c r="G9" s="32"/>
      <c r="H9" s="93"/>
      <c r="I9" s="40"/>
      <c r="J9" s="184"/>
      <c r="K9" s="40"/>
      <c r="L9" s="175"/>
    </row>
    <row r="10" spans="1:12" ht="38.25" x14ac:dyDescent="0.2">
      <c r="A10" s="20">
        <v>12</v>
      </c>
      <c r="B10" s="168" t="s">
        <v>45</v>
      </c>
      <c r="C10" s="13"/>
      <c r="D10" s="67" t="s">
        <v>46</v>
      </c>
      <c r="E10" s="38"/>
      <c r="F10" s="98"/>
      <c r="G10" s="38"/>
      <c r="H10" s="89"/>
      <c r="I10" s="39"/>
      <c r="J10" s="180"/>
      <c r="K10" s="39"/>
      <c r="L10" s="170" t="s">
        <v>47</v>
      </c>
    </row>
    <row r="11" spans="1:12" ht="38.25" x14ac:dyDescent="0.2">
      <c r="A11" s="20">
        <v>12</v>
      </c>
      <c r="B11" s="179"/>
      <c r="C11" s="14"/>
      <c r="D11" s="80" t="s">
        <v>48</v>
      </c>
      <c r="E11" s="34"/>
      <c r="F11" s="99"/>
      <c r="G11" s="34"/>
      <c r="H11" s="90"/>
      <c r="I11" s="37"/>
      <c r="J11" s="181"/>
      <c r="K11" s="37"/>
      <c r="L11" s="171"/>
    </row>
    <row r="12" spans="1:12" ht="63.75" x14ac:dyDescent="0.2">
      <c r="A12" s="20">
        <v>12</v>
      </c>
      <c r="B12" s="179"/>
      <c r="C12" s="14"/>
      <c r="D12" s="80" t="s">
        <v>49</v>
      </c>
      <c r="E12" s="34"/>
      <c r="F12" s="99"/>
      <c r="G12" s="34"/>
      <c r="H12" s="90"/>
      <c r="I12" s="37"/>
      <c r="J12" s="181"/>
      <c r="K12" s="37"/>
      <c r="L12" s="171"/>
    </row>
    <row r="13" spans="1:12" ht="77.25" thickBot="1" x14ac:dyDescent="0.25">
      <c r="B13" s="169"/>
      <c r="C13" s="14"/>
      <c r="D13" s="68" t="s">
        <v>50</v>
      </c>
      <c r="E13" s="34"/>
      <c r="F13" s="100"/>
      <c r="G13" s="34"/>
      <c r="H13" s="91"/>
      <c r="I13" s="37"/>
      <c r="J13" s="181"/>
      <c r="K13" s="37"/>
      <c r="L13" s="171"/>
    </row>
    <row r="14" spans="1:12" ht="77.25" thickBot="1" x14ac:dyDescent="0.25">
      <c r="A14" s="20" t="s">
        <v>51</v>
      </c>
      <c r="B14" s="188" t="str">
        <f>Enabling1</f>
        <v>Identify &amp; engage with community &amp; stakeholders</v>
      </c>
      <c r="C14" s="13"/>
      <c r="D14" s="67" t="s">
        <v>52</v>
      </c>
      <c r="E14" s="38"/>
      <c r="F14" s="98"/>
      <c r="G14" s="38"/>
      <c r="H14" s="89"/>
      <c r="I14" s="39"/>
      <c r="J14" s="176" t="s">
        <v>53</v>
      </c>
      <c r="K14" s="39"/>
      <c r="L14" s="170" t="s">
        <v>54</v>
      </c>
    </row>
    <row r="15" spans="1:12" ht="51.75" thickBot="1" x14ac:dyDescent="0.25">
      <c r="B15" s="188"/>
      <c r="C15" s="14"/>
      <c r="D15" s="80" t="s">
        <v>55</v>
      </c>
      <c r="E15" s="34"/>
      <c r="F15" s="99"/>
      <c r="G15" s="34"/>
      <c r="H15" s="90"/>
      <c r="I15" s="37"/>
      <c r="J15" s="177"/>
      <c r="K15" s="37"/>
      <c r="L15" s="171"/>
    </row>
    <row r="16" spans="1:12" ht="64.5" thickBot="1" x14ac:dyDescent="0.25">
      <c r="A16" s="20" t="s">
        <v>51</v>
      </c>
      <c r="B16" s="187"/>
      <c r="C16" s="15"/>
      <c r="D16" s="68" t="s">
        <v>56</v>
      </c>
      <c r="E16" s="32"/>
      <c r="F16" s="100"/>
      <c r="G16" s="32"/>
      <c r="H16" s="91"/>
      <c r="I16" s="33"/>
      <c r="J16" s="178"/>
      <c r="K16" s="33"/>
      <c r="L16" s="172"/>
    </row>
    <row r="17" spans="1:12" ht="77.25" thickBot="1" x14ac:dyDescent="0.25">
      <c r="A17" s="20" t="s">
        <v>57</v>
      </c>
      <c r="B17" s="185" t="str">
        <f>Enabling2</f>
        <v>Secure resourcing &amp; ensure governance</v>
      </c>
      <c r="C17" s="14"/>
      <c r="D17" s="67" t="s">
        <v>58</v>
      </c>
      <c r="E17" s="34"/>
      <c r="F17" s="98"/>
      <c r="G17" s="34"/>
      <c r="H17" s="89"/>
      <c r="I17" s="37"/>
      <c r="J17" s="177" t="s">
        <v>59</v>
      </c>
      <c r="K17" s="37"/>
      <c r="L17" s="171" t="s">
        <v>60</v>
      </c>
    </row>
    <row r="18" spans="1:12" ht="77.25" thickBot="1" x14ac:dyDescent="0.25">
      <c r="A18" s="20" t="s">
        <v>57</v>
      </c>
      <c r="B18" s="186"/>
      <c r="C18" s="14"/>
      <c r="D18" s="80" t="s">
        <v>61</v>
      </c>
      <c r="E18" s="34"/>
      <c r="F18" s="99"/>
      <c r="G18" s="34"/>
      <c r="H18" s="90"/>
      <c r="I18" s="37"/>
      <c r="J18" s="177"/>
      <c r="K18" s="37"/>
      <c r="L18" s="171"/>
    </row>
    <row r="19" spans="1:12" ht="39" thickBot="1" x14ac:dyDescent="0.25">
      <c r="A19" s="20" t="s">
        <v>57</v>
      </c>
      <c r="B19" s="186"/>
      <c r="C19" s="14"/>
      <c r="D19" s="80" t="s">
        <v>62</v>
      </c>
      <c r="E19" s="34"/>
      <c r="F19" s="99"/>
      <c r="G19" s="34"/>
      <c r="H19" s="90"/>
      <c r="I19" s="37"/>
      <c r="J19" s="177"/>
      <c r="K19" s="37"/>
      <c r="L19" s="171"/>
    </row>
    <row r="20" spans="1:12" ht="51.75" thickBot="1" x14ac:dyDescent="0.25">
      <c r="A20" s="20" t="s">
        <v>57</v>
      </c>
      <c r="B20" s="187"/>
      <c r="C20" s="15"/>
      <c r="D20" s="68" t="s">
        <v>63</v>
      </c>
      <c r="E20" s="32"/>
      <c r="F20" s="100"/>
      <c r="G20" s="32"/>
      <c r="H20" s="91"/>
      <c r="I20" s="33"/>
      <c r="J20" s="178"/>
      <c r="K20" s="33"/>
      <c r="L20" s="172"/>
    </row>
    <row r="21" spans="1:12" ht="64.5" thickBot="1" x14ac:dyDescent="0.25">
      <c r="A21" s="20" t="s">
        <v>64</v>
      </c>
      <c r="B21" s="185" t="str">
        <f>Enabling3</f>
        <v>Capture &amp; share knowledge</v>
      </c>
      <c r="C21" s="13"/>
      <c r="D21" s="67" t="s">
        <v>65</v>
      </c>
      <c r="E21" s="38"/>
      <c r="F21" s="98"/>
      <c r="G21" s="38"/>
      <c r="H21" s="89"/>
      <c r="I21" s="39"/>
      <c r="J21" s="176" t="s">
        <v>66</v>
      </c>
      <c r="K21" s="39"/>
      <c r="L21" s="170" t="s">
        <v>67</v>
      </c>
    </row>
    <row r="22" spans="1:12" ht="64.5" thickBot="1" x14ac:dyDescent="0.25">
      <c r="A22" s="20" t="s">
        <v>64</v>
      </c>
      <c r="B22" s="186"/>
      <c r="C22" s="14"/>
      <c r="D22" s="80" t="s">
        <v>68</v>
      </c>
      <c r="E22" s="34"/>
      <c r="F22" s="99"/>
      <c r="G22" s="34"/>
      <c r="H22" s="90"/>
      <c r="I22" s="37"/>
      <c r="J22" s="177"/>
      <c r="K22" s="37"/>
      <c r="L22" s="171"/>
    </row>
    <row r="23" spans="1:12" ht="51.75" thickBot="1" x14ac:dyDescent="0.25">
      <c r="A23" s="20" t="s">
        <v>64</v>
      </c>
      <c r="B23" s="187"/>
      <c r="C23" s="15"/>
      <c r="D23" s="68" t="s">
        <v>69</v>
      </c>
      <c r="E23" s="32"/>
      <c r="F23" s="100"/>
      <c r="G23" s="32"/>
      <c r="H23" s="91"/>
      <c r="I23" s="33"/>
      <c r="J23" s="178"/>
      <c r="K23" s="33"/>
      <c r="L23" s="172"/>
    </row>
    <row r="24" spans="1:12" ht="15" customHeight="1" x14ac:dyDescent="0.2"/>
  </sheetData>
  <sheetProtection algorithmName="SHA-512" hashValue="iz4A2tIJEHIvnwsjQh6xQwAAYYUMqW1XBMPI/gHI/fFZn4cLsuP3AWYbPGVDc9aHQfOkAkMsNFM5jBGIh5LIBg==" saltValue="fdkJnQUbKYH3BWKCDgJY5w==" spinCount="100000" sheet="1" objects="1" scenarios="1"/>
  <mergeCells count="19">
    <mergeCell ref="B10:B13"/>
    <mergeCell ref="B14:B16"/>
    <mergeCell ref="B17:B20"/>
    <mergeCell ref="B8:B9"/>
    <mergeCell ref="L21:L23"/>
    <mergeCell ref="B2:H2"/>
    <mergeCell ref="L5:L7"/>
    <mergeCell ref="L8:L9"/>
    <mergeCell ref="L10:L13"/>
    <mergeCell ref="L14:L16"/>
    <mergeCell ref="L17:L20"/>
    <mergeCell ref="J14:J16"/>
    <mergeCell ref="J17:J20"/>
    <mergeCell ref="J21:J23"/>
    <mergeCell ref="B5:B7"/>
    <mergeCell ref="J5:J7"/>
    <mergeCell ref="J8:J9"/>
    <mergeCell ref="J10:J13"/>
    <mergeCell ref="B21:B23"/>
  </mergeCells>
  <conditionalFormatting sqref="F5:F6 F10:F23">
    <cfRule type="cellIs" dxfId="41" priority="9" operator="equal">
      <formula>INDEX(Criteria_Rating,5)</formula>
    </cfRule>
  </conditionalFormatting>
  <conditionalFormatting sqref="F7">
    <cfRule type="cellIs" dxfId="40" priority="3" operator="equal">
      <formula>INDEX(Criteria_Rating,5)</formula>
    </cfRule>
  </conditionalFormatting>
  <conditionalFormatting sqref="F8">
    <cfRule type="cellIs" dxfId="39" priority="2" operator="equal">
      <formula>INDEX(Criteria_Rating,5)</formula>
    </cfRule>
  </conditionalFormatting>
  <conditionalFormatting sqref="F9">
    <cfRule type="cellIs" dxfId="38" priority="1" operator="equal">
      <formula>INDEX(Criteria_Rating,5)</formula>
    </cfRule>
  </conditionalFormatting>
  <dataValidations count="2">
    <dataValidation type="list" allowBlank="1" showInputMessage="1" showErrorMessage="1" sqref="F5:F23" xr:uid="{00000000-0002-0000-0300-000000000000}">
      <formula1>Criteria_Rating</formula1>
    </dataValidation>
    <dataValidation type="textLength" operator="lessThan" allowBlank="1" showInputMessage="1" showErrorMessage="1" errorTitle="text length" error="You have exceeded the 125 character limit" sqref="J5:J13" xr:uid="{F9DDE11B-CB9D-4ADC-94C9-707E068193B0}">
      <formula1>126</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2465"/>
  </sheetPr>
  <dimension ref="A2:L13"/>
  <sheetViews>
    <sheetView showGridLines="0" showRowColHeaders="0" zoomScale="80" zoomScaleNormal="80" workbookViewId="0">
      <pane ySplit="4" topLeftCell="A5" activePane="bottomLeft" state="frozen"/>
      <selection activeCell="C26" sqref="C26"/>
      <selection pane="bottomLeft" activeCell="F5" sqref="F5"/>
    </sheetView>
  </sheetViews>
  <sheetFormatPr defaultColWidth="9.140625" defaultRowHeight="14.25" x14ac:dyDescent="0.2"/>
  <cols>
    <col min="1" max="1" width="1.42578125" style="20" customWidth="1"/>
    <col min="2" max="2" width="35.42578125" style="1" customWidth="1"/>
    <col min="3" max="3" width="1.140625" style="1" customWidth="1"/>
    <col min="4" max="4" width="45.42578125" style="1" customWidth="1"/>
    <col min="5" max="5" width="1.42578125" style="1" customWidth="1"/>
    <col min="6" max="6" width="20.42578125" style="1" customWidth="1"/>
    <col min="7" max="7" width="1.42578125" style="1" customWidth="1"/>
    <col min="8" max="8" width="45.42578125" style="1" customWidth="1"/>
    <col min="9" max="9" width="1.42578125" style="1" customWidth="1"/>
    <col min="10" max="10" width="33.5703125" style="1" customWidth="1"/>
    <col min="11" max="11" width="1.42578125" style="1" customWidth="1"/>
    <col min="12" max="12" width="127.140625" style="1" customWidth="1"/>
    <col min="13" max="16384" width="9.140625" style="1"/>
  </cols>
  <sheetData>
    <row r="2" spans="1:12" ht="27.75" x14ac:dyDescent="0.4">
      <c r="B2" s="173" t="s">
        <v>70</v>
      </c>
      <c r="C2" s="173"/>
      <c r="D2" s="173"/>
      <c r="E2" s="173"/>
      <c r="F2" s="173"/>
      <c r="G2" s="173"/>
      <c r="H2" s="173"/>
      <c r="I2" s="142"/>
      <c r="J2" s="142"/>
      <c r="K2" s="119"/>
      <c r="L2" s="119"/>
    </row>
    <row r="3" spans="1:12" ht="5.25" customHeight="1" x14ac:dyDescent="0.35">
      <c r="B3" s="2"/>
      <c r="C3" s="2"/>
      <c r="D3" s="2"/>
      <c r="E3" s="2"/>
      <c r="F3" s="2"/>
    </row>
    <row r="4" spans="1:12" ht="15.75" thickBot="1" x14ac:dyDescent="0.3">
      <c r="B4" s="62" t="s">
        <v>27</v>
      </c>
      <c r="C4" s="11"/>
      <c r="D4" s="10" t="s">
        <v>28</v>
      </c>
      <c r="E4" s="6"/>
      <c r="F4" s="10" t="s">
        <v>29</v>
      </c>
      <c r="G4" s="6"/>
      <c r="H4" s="10" t="s">
        <v>30</v>
      </c>
      <c r="I4" s="6"/>
      <c r="J4" s="61" t="s">
        <v>31</v>
      </c>
      <c r="K4" s="6"/>
      <c r="L4" s="61" t="s">
        <v>32</v>
      </c>
    </row>
    <row r="5" spans="1:12" ht="39" thickTop="1" x14ac:dyDescent="0.2">
      <c r="A5" s="20">
        <v>21</v>
      </c>
      <c r="B5" s="190" t="s">
        <v>71</v>
      </c>
      <c r="C5" s="3"/>
      <c r="D5" s="67" t="s">
        <v>72</v>
      </c>
      <c r="E5" s="38"/>
      <c r="F5" s="101"/>
      <c r="G5" s="38"/>
      <c r="H5" s="89"/>
      <c r="I5" s="38"/>
      <c r="J5" s="183"/>
      <c r="K5" s="38"/>
      <c r="L5" s="174" t="s">
        <v>73</v>
      </c>
    </row>
    <row r="6" spans="1:12" ht="38.25" x14ac:dyDescent="0.2">
      <c r="A6" s="20">
        <v>21</v>
      </c>
      <c r="B6" s="191"/>
      <c r="C6" s="4"/>
      <c r="D6" s="80" t="s">
        <v>74</v>
      </c>
      <c r="E6" s="34"/>
      <c r="F6" s="102"/>
      <c r="G6" s="34"/>
      <c r="H6" s="92"/>
      <c r="I6" s="34"/>
      <c r="J6" s="195"/>
      <c r="K6" s="34"/>
      <c r="L6" s="189"/>
    </row>
    <row r="7" spans="1:12" ht="39" thickBot="1" x14ac:dyDescent="0.25">
      <c r="A7" s="20">
        <v>21</v>
      </c>
      <c r="B7" s="192"/>
      <c r="C7" s="5"/>
      <c r="D7" s="68" t="s">
        <v>75</v>
      </c>
      <c r="E7" s="32"/>
      <c r="F7" s="103"/>
      <c r="G7" s="32"/>
      <c r="H7" s="93"/>
      <c r="I7" s="32"/>
      <c r="J7" s="184"/>
      <c r="K7" s="32"/>
      <c r="L7" s="175"/>
    </row>
    <row r="8" spans="1:12" ht="51" x14ac:dyDescent="0.2">
      <c r="A8" s="20">
        <v>22</v>
      </c>
      <c r="B8" s="193" t="s">
        <v>76</v>
      </c>
      <c r="C8" s="7"/>
      <c r="D8" s="67" t="s">
        <v>77</v>
      </c>
      <c r="E8" s="38"/>
      <c r="F8" s="101"/>
      <c r="G8" s="38"/>
      <c r="H8" s="89"/>
      <c r="I8" s="38"/>
      <c r="J8" s="180"/>
      <c r="K8" s="38"/>
      <c r="L8" s="170" t="s">
        <v>78</v>
      </c>
    </row>
    <row r="9" spans="1:12" ht="64.5" thickBot="1" x14ac:dyDescent="0.25">
      <c r="A9" s="20">
        <v>22</v>
      </c>
      <c r="B9" s="194"/>
      <c r="C9" s="9"/>
      <c r="D9" s="68" t="s">
        <v>79</v>
      </c>
      <c r="E9" s="32"/>
      <c r="F9" s="103"/>
      <c r="G9" s="32"/>
      <c r="H9" s="91"/>
      <c r="I9" s="32"/>
      <c r="J9" s="182"/>
      <c r="K9" s="32"/>
      <c r="L9" s="172"/>
    </row>
    <row r="10" spans="1:12" ht="64.5" thickBot="1" x14ac:dyDescent="0.25">
      <c r="A10" s="20" t="s">
        <v>80</v>
      </c>
      <c r="B10" s="188" t="str">
        <f>Enabling1</f>
        <v>Identify &amp; engage with community &amp; stakeholders</v>
      </c>
      <c r="C10" s="7"/>
      <c r="D10" s="67" t="s">
        <v>81</v>
      </c>
      <c r="E10" s="38"/>
      <c r="F10" s="101"/>
      <c r="G10" s="38"/>
      <c r="H10" s="89"/>
      <c r="I10" s="38"/>
      <c r="J10" s="176" t="s">
        <v>53</v>
      </c>
      <c r="K10" s="38"/>
      <c r="L10" s="170" t="s">
        <v>82</v>
      </c>
    </row>
    <row r="11" spans="1:12" ht="51.75" thickBot="1" x14ac:dyDescent="0.25">
      <c r="A11" s="20" t="s">
        <v>80</v>
      </c>
      <c r="B11" s="187"/>
      <c r="C11" s="9"/>
      <c r="D11" s="68" t="s">
        <v>83</v>
      </c>
      <c r="E11" s="32"/>
      <c r="F11" s="103"/>
      <c r="G11" s="32"/>
      <c r="H11" s="91"/>
      <c r="I11" s="32"/>
      <c r="J11" s="178"/>
      <c r="K11" s="32"/>
      <c r="L11" s="172"/>
    </row>
    <row r="12" spans="1:12" ht="64.5" thickBot="1" x14ac:dyDescent="0.25">
      <c r="A12" s="20" t="s">
        <v>84</v>
      </c>
      <c r="B12" s="117" t="str">
        <f>Enabling2</f>
        <v>Secure resourcing &amp; ensure governance</v>
      </c>
      <c r="C12" s="6"/>
      <c r="D12" s="66" t="s">
        <v>85</v>
      </c>
      <c r="E12" s="32"/>
      <c r="F12" s="104"/>
      <c r="G12" s="32"/>
      <c r="H12" s="88"/>
      <c r="I12" s="32"/>
      <c r="J12" s="134" t="s">
        <v>59</v>
      </c>
      <c r="K12" s="32"/>
      <c r="L12" s="148" t="s">
        <v>86</v>
      </c>
    </row>
    <row r="13" spans="1:12" ht="64.5" thickBot="1" x14ac:dyDescent="0.25">
      <c r="A13" s="20" t="s">
        <v>87</v>
      </c>
      <c r="B13" s="117" t="str">
        <f>Enabling3</f>
        <v>Capture &amp; share knowledge</v>
      </c>
      <c r="C13" s="6"/>
      <c r="D13" s="83" t="s">
        <v>88</v>
      </c>
      <c r="E13" s="32"/>
      <c r="F13" s="104"/>
      <c r="G13" s="32"/>
      <c r="H13" s="88"/>
      <c r="I13" s="32"/>
      <c r="J13" s="134" t="s">
        <v>66</v>
      </c>
      <c r="K13" s="32"/>
      <c r="L13" s="148" t="s">
        <v>89</v>
      </c>
    </row>
  </sheetData>
  <sheetProtection algorithmName="SHA-512" hashValue="saO6ffmqr5GmKsbLHtIka3T8sSfp2Um/7Dotp5SVY/vSXKikco/wVV15xaQUhzDCRrqeZ8lQ22zuRQr1pBVX/g==" saltValue="l4EX+Ai7FVek7stZz8xEUw==" spinCount="100000" sheet="1" objects="1" scenarios="1"/>
  <mergeCells count="10">
    <mergeCell ref="L10:L11"/>
    <mergeCell ref="B2:H2"/>
    <mergeCell ref="L5:L7"/>
    <mergeCell ref="L8:L9"/>
    <mergeCell ref="B5:B7"/>
    <mergeCell ref="B8:B9"/>
    <mergeCell ref="B10:B11"/>
    <mergeCell ref="J5:J7"/>
    <mergeCell ref="J8:J9"/>
    <mergeCell ref="J10:J11"/>
  </mergeCells>
  <conditionalFormatting sqref="F5:F13">
    <cfRule type="cellIs" dxfId="37" priority="10" operator="equal">
      <formula>INDEX(Criteria_Rating,5)</formula>
    </cfRule>
  </conditionalFormatting>
  <dataValidations count="3">
    <dataValidation type="list" allowBlank="1" showInputMessage="1" showErrorMessage="1" sqref="F5:F13" xr:uid="{00000000-0002-0000-0400-000000000000}">
      <formula1>Criteria_Rating</formula1>
    </dataValidation>
    <dataValidation type="textLength" operator="lessThan" allowBlank="1" showInputMessage="1" showErrorMessage="1" errorTitle="text length" error="You have exceeded the 125 character limit" sqref="J5:J9" xr:uid="{5E387C1B-969F-436E-979F-B4686262A4A0}">
      <formula1>126</formula1>
    </dataValidation>
    <dataValidation allowBlank="1" showInputMessage="1" showErrorMessage="1" sqref="L8:L9" xr:uid="{0AD069E3-6AFA-47C4-8DC8-248808442A08}"/>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2465"/>
  </sheetPr>
  <dimension ref="A2:L19"/>
  <sheetViews>
    <sheetView showGridLines="0" showRowColHeaders="0" zoomScale="80" zoomScaleNormal="80" workbookViewId="0">
      <pane ySplit="4" topLeftCell="A8" activePane="bottomLeft" state="frozen"/>
      <selection activeCell="C26" sqref="C26"/>
      <selection pane="bottomLeft" activeCell="F5" sqref="F5"/>
    </sheetView>
  </sheetViews>
  <sheetFormatPr defaultColWidth="9.140625" defaultRowHeight="14.25" x14ac:dyDescent="0.2"/>
  <cols>
    <col min="1" max="1" width="1.42578125" style="20" customWidth="1"/>
    <col min="2" max="2" width="35.42578125" style="1" customWidth="1"/>
    <col min="3" max="3" width="1.140625" style="1" customWidth="1"/>
    <col min="4" max="4" width="45.42578125" style="1" customWidth="1"/>
    <col min="5" max="5" width="1.42578125" style="1" customWidth="1"/>
    <col min="6" max="6" width="20.42578125" style="1" customWidth="1"/>
    <col min="7" max="7" width="1.42578125" style="1" customWidth="1"/>
    <col min="8" max="8" width="45.42578125" style="1" customWidth="1"/>
    <col min="9" max="9" width="1.42578125" style="1" customWidth="1"/>
    <col min="10" max="10" width="33.5703125" style="1" customWidth="1"/>
    <col min="11" max="11" width="1.42578125" style="1" customWidth="1"/>
    <col min="12" max="12" width="123.28515625" style="1" customWidth="1"/>
    <col min="13" max="16384" width="9.140625" style="1"/>
  </cols>
  <sheetData>
    <row r="2" spans="1:12" ht="27.75" x14ac:dyDescent="0.4">
      <c r="B2" s="203" t="s">
        <v>90</v>
      </c>
      <c r="C2" s="203"/>
      <c r="D2" s="203"/>
      <c r="E2" s="203"/>
      <c r="F2" s="203"/>
      <c r="G2" s="203"/>
      <c r="H2" s="203"/>
      <c r="I2" s="144"/>
      <c r="J2" s="144"/>
      <c r="K2" s="120"/>
      <c r="L2" s="120"/>
    </row>
    <row r="3" spans="1:12" ht="5.25" customHeight="1" x14ac:dyDescent="0.35">
      <c r="B3" s="2"/>
      <c r="C3" s="2"/>
      <c r="D3" s="2"/>
      <c r="E3" s="2"/>
      <c r="F3" s="2"/>
    </row>
    <row r="4" spans="1:12" ht="15.75" thickBot="1" x14ac:dyDescent="0.3">
      <c r="B4" s="75" t="s">
        <v>27</v>
      </c>
      <c r="C4" s="11"/>
      <c r="D4" s="10" t="s">
        <v>28</v>
      </c>
      <c r="E4" s="6"/>
      <c r="F4" s="10" t="s">
        <v>29</v>
      </c>
      <c r="G4" s="6"/>
      <c r="H4" s="10" t="s">
        <v>30</v>
      </c>
      <c r="I4" s="6"/>
      <c r="J4" s="61" t="s">
        <v>31</v>
      </c>
      <c r="K4" s="6"/>
      <c r="L4" s="61" t="s">
        <v>32</v>
      </c>
    </row>
    <row r="5" spans="1:12" ht="38.25" x14ac:dyDescent="0.2">
      <c r="A5" s="20">
        <v>31</v>
      </c>
      <c r="B5" s="198" t="s">
        <v>91</v>
      </c>
      <c r="C5" s="4"/>
      <c r="D5" s="76" t="s">
        <v>92</v>
      </c>
      <c r="E5" s="34"/>
      <c r="F5" s="101"/>
      <c r="G5" s="34"/>
      <c r="H5" s="89"/>
      <c r="I5" s="34"/>
      <c r="J5" s="180"/>
      <c r="K5" s="34"/>
      <c r="L5" s="170" t="s">
        <v>93</v>
      </c>
    </row>
    <row r="6" spans="1:12" ht="51" x14ac:dyDescent="0.2">
      <c r="A6" s="20">
        <v>31</v>
      </c>
      <c r="B6" s="198"/>
      <c r="C6" s="4"/>
      <c r="D6" s="77" t="s">
        <v>94</v>
      </c>
      <c r="E6" s="34"/>
      <c r="F6" s="102"/>
      <c r="G6" s="34"/>
      <c r="H6" s="92"/>
      <c r="I6" s="34"/>
      <c r="J6" s="181"/>
      <c r="K6" s="34"/>
      <c r="L6" s="171"/>
    </row>
    <row r="7" spans="1:12" ht="51" x14ac:dyDescent="0.2">
      <c r="A7" s="20">
        <v>31</v>
      </c>
      <c r="B7" s="198"/>
      <c r="C7" s="4"/>
      <c r="D7" s="77" t="s">
        <v>95</v>
      </c>
      <c r="E7" s="34"/>
      <c r="F7" s="102"/>
      <c r="G7" s="34"/>
      <c r="H7" s="92"/>
      <c r="I7" s="34"/>
      <c r="J7" s="181"/>
      <c r="K7" s="34"/>
      <c r="L7" s="171"/>
    </row>
    <row r="8" spans="1:12" ht="51.75" thickBot="1" x14ac:dyDescent="0.25">
      <c r="A8" s="20">
        <v>31</v>
      </c>
      <c r="B8" s="199"/>
      <c r="C8" s="5"/>
      <c r="D8" s="78" t="s">
        <v>96</v>
      </c>
      <c r="E8" s="32"/>
      <c r="F8" s="103"/>
      <c r="G8" s="32"/>
      <c r="H8" s="91"/>
      <c r="I8" s="32"/>
      <c r="J8" s="182"/>
      <c r="K8" s="32"/>
      <c r="L8" s="172"/>
    </row>
    <row r="9" spans="1:12" ht="63.75" x14ac:dyDescent="0.2">
      <c r="A9" s="20">
        <v>32</v>
      </c>
      <c r="B9" s="200" t="s">
        <v>97</v>
      </c>
      <c r="C9" s="4"/>
      <c r="D9" s="67" t="s">
        <v>98</v>
      </c>
      <c r="E9" s="34"/>
      <c r="F9" s="101"/>
      <c r="G9" s="34"/>
      <c r="H9" s="89"/>
      <c r="I9" s="34"/>
      <c r="J9" s="180"/>
      <c r="K9" s="34"/>
      <c r="L9" s="170" t="s">
        <v>99</v>
      </c>
    </row>
    <row r="10" spans="1:12" ht="63.75" x14ac:dyDescent="0.2">
      <c r="A10" s="20">
        <v>32</v>
      </c>
      <c r="B10" s="198"/>
      <c r="C10" s="4"/>
      <c r="D10" s="80" t="s">
        <v>100</v>
      </c>
      <c r="E10" s="34"/>
      <c r="F10" s="102"/>
      <c r="G10" s="34"/>
      <c r="H10" s="90"/>
      <c r="I10" s="34"/>
      <c r="J10" s="181"/>
      <c r="K10" s="34"/>
      <c r="L10" s="171"/>
    </row>
    <row r="11" spans="1:12" ht="51.75" thickBot="1" x14ac:dyDescent="0.25">
      <c r="A11" s="20">
        <v>32</v>
      </c>
      <c r="B11" s="199"/>
      <c r="C11" s="5"/>
      <c r="D11" s="68" t="s">
        <v>101</v>
      </c>
      <c r="E11" s="32"/>
      <c r="F11" s="103"/>
      <c r="G11" s="32"/>
      <c r="H11" s="91"/>
      <c r="I11" s="32"/>
      <c r="J11" s="182"/>
      <c r="K11" s="32"/>
      <c r="L11" s="172"/>
    </row>
    <row r="12" spans="1:12" ht="63.75" x14ac:dyDescent="0.2">
      <c r="B12" s="200" t="s">
        <v>102</v>
      </c>
      <c r="C12" s="4"/>
      <c r="D12" s="76" t="s">
        <v>103</v>
      </c>
      <c r="E12" s="38"/>
      <c r="F12" s="101"/>
      <c r="G12" s="38"/>
      <c r="H12" s="89"/>
      <c r="I12" s="38"/>
      <c r="J12" s="180"/>
      <c r="K12" s="38"/>
      <c r="L12" s="170" t="s">
        <v>104</v>
      </c>
    </row>
    <row r="13" spans="1:12" ht="63.95" customHeight="1" thickBot="1" x14ac:dyDescent="0.25">
      <c r="B13" s="199"/>
      <c r="C13" s="5"/>
      <c r="D13" s="82" t="s">
        <v>105</v>
      </c>
      <c r="E13" s="32"/>
      <c r="F13" s="103"/>
      <c r="G13" s="32"/>
      <c r="H13" s="91"/>
      <c r="I13" s="32"/>
      <c r="J13" s="182"/>
      <c r="K13" s="32"/>
      <c r="L13" s="172"/>
    </row>
    <row r="14" spans="1:12" ht="39" thickBot="1" x14ac:dyDescent="0.25">
      <c r="A14" s="20" t="s">
        <v>106</v>
      </c>
      <c r="B14" s="188" t="str">
        <f>Enabling1</f>
        <v>Identify &amp; engage with community &amp; stakeholders</v>
      </c>
      <c r="D14" s="76" t="s">
        <v>107</v>
      </c>
      <c r="E14" s="34"/>
      <c r="F14" s="101"/>
      <c r="G14" s="34"/>
      <c r="H14" s="89"/>
      <c r="I14" s="34"/>
      <c r="J14" s="176" t="s">
        <v>53</v>
      </c>
      <c r="K14" s="34"/>
      <c r="L14" s="170" t="s">
        <v>108</v>
      </c>
    </row>
    <row r="15" spans="1:12" ht="51.75" thickBot="1" x14ac:dyDescent="0.25">
      <c r="A15" s="20" t="s">
        <v>106</v>
      </c>
      <c r="B15" s="187"/>
      <c r="C15" s="6"/>
      <c r="D15" s="68" t="s">
        <v>109</v>
      </c>
      <c r="E15" s="32"/>
      <c r="F15" s="103"/>
      <c r="G15" s="32"/>
      <c r="H15" s="91"/>
      <c r="I15" s="32"/>
      <c r="J15" s="201"/>
      <c r="K15" s="32"/>
      <c r="L15" s="197"/>
    </row>
    <row r="16" spans="1:12" ht="39" thickBot="1" x14ac:dyDescent="0.25">
      <c r="A16" s="20" t="s">
        <v>110</v>
      </c>
      <c r="B16" s="185" t="str">
        <f>Enabling2</f>
        <v>Secure resourcing &amp; ensure governance</v>
      </c>
      <c r="D16" s="76" t="s">
        <v>111</v>
      </c>
      <c r="E16" s="34"/>
      <c r="F16" s="101"/>
      <c r="G16" s="34"/>
      <c r="H16" s="89"/>
      <c r="I16" s="34"/>
      <c r="J16" s="202" t="s">
        <v>59</v>
      </c>
      <c r="K16" s="34"/>
      <c r="L16" s="196" t="s">
        <v>112</v>
      </c>
    </row>
    <row r="17" spans="1:12" ht="51.75" thickBot="1" x14ac:dyDescent="0.25">
      <c r="A17" s="20" t="s">
        <v>110</v>
      </c>
      <c r="B17" s="186"/>
      <c r="D17" s="77" t="s">
        <v>113</v>
      </c>
      <c r="E17" s="34"/>
      <c r="F17" s="102"/>
      <c r="G17" s="34"/>
      <c r="H17" s="90"/>
      <c r="I17" s="34"/>
      <c r="J17" s="177"/>
      <c r="K17" s="34"/>
      <c r="L17" s="171"/>
    </row>
    <row r="18" spans="1:12" ht="64.5" thickBot="1" x14ac:dyDescent="0.25">
      <c r="A18" s="20" t="s">
        <v>110</v>
      </c>
      <c r="B18" s="187"/>
      <c r="C18" s="6"/>
      <c r="D18" s="68" t="s">
        <v>114</v>
      </c>
      <c r="E18" s="32"/>
      <c r="F18" s="103"/>
      <c r="G18" s="32"/>
      <c r="H18" s="91"/>
      <c r="I18" s="32"/>
      <c r="J18" s="201"/>
      <c r="K18" s="32"/>
      <c r="L18" s="197"/>
    </row>
    <row r="19" spans="1:12" ht="64.5" thickBot="1" x14ac:dyDescent="0.25">
      <c r="A19" s="20" t="s">
        <v>87</v>
      </c>
      <c r="B19" s="117" t="str">
        <f>Enabling3</f>
        <v>Capture &amp; share knowledge</v>
      </c>
      <c r="C19" s="6"/>
      <c r="D19" s="81" t="s">
        <v>115</v>
      </c>
      <c r="E19" s="32"/>
      <c r="F19" s="104"/>
      <c r="G19" s="32"/>
      <c r="H19" s="88"/>
      <c r="I19" s="32"/>
      <c r="J19" s="134" t="s">
        <v>66</v>
      </c>
      <c r="K19" s="32"/>
      <c r="L19" s="148" t="s">
        <v>116</v>
      </c>
    </row>
  </sheetData>
  <sheetProtection algorithmName="SHA-512" hashValue="ysylzg1d3csWtSv7+iQNwEtfcaSrPBh5G8IpAR1WPTjFCpOpbnVO0SQ8cGnIdy35DpDcGZckAAop3QQbMhhq8w==" saltValue="Ced98Edm275G5Y2rGqDnTw==" spinCount="100000" sheet="1" objects="1" scenarios="1"/>
  <mergeCells count="16">
    <mergeCell ref="B2:H2"/>
    <mergeCell ref="L5:L8"/>
    <mergeCell ref="L9:L11"/>
    <mergeCell ref="L12:L13"/>
    <mergeCell ref="L14:L15"/>
    <mergeCell ref="L16:L18"/>
    <mergeCell ref="B14:B15"/>
    <mergeCell ref="B16:B18"/>
    <mergeCell ref="B5:B8"/>
    <mergeCell ref="B9:B11"/>
    <mergeCell ref="J5:J8"/>
    <mergeCell ref="J9:J11"/>
    <mergeCell ref="B12:B13"/>
    <mergeCell ref="J12:J13"/>
    <mergeCell ref="J14:J15"/>
    <mergeCell ref="J16:J18"/>
  </mergeCells>
  <conditionalFormatting sqref="F5:F11">
    <cfRule type="cellIs" dxfId="36" priority="73" operator="equal">
      <formula>INDEX(Criteria_Rating,5)</formula>
    </cfRule>
  </conditionalFormatting>
  <conditionalFormatting sqref="F19">
    <cfRule type="cellIs" dxfId="35" priority="58" operator="equal">
      <formula>INDEX(Criteria_Rating,5)</formula>
    </cfRule>
  </conditionalFormatting>
  <conditionalFormatting sqref="F17">
    <cfRule type="cellIs" dxfId="34" priority="3" operator="equal">
      <formula>INDEX(Criteria_Rating,5)</formula>
    </cfRule>
  </conditionalFormatting>
  <conditionalFormatting sqref="F18">
    <cfRule type="cellIs" dxfId="33" priority="7" operator="equal">
      <formula>INDEX(Criteria_Rating,5)</formula>
    </cfRule>
  </conditionalFormatting>
  <conditionalFormatting sqref="F15">
    <cfRule type="cellIs" dxfId="32" priority="6" operator="equal">
      <formula>INDEX(Criteria_Rating,5)</formula>
    </cfRule>
  </conditionalFormatting>
  <conditionalFormatting sqref="F14">
    <cfRule type="cellIs" dxfId="31" priority="5" operator="equal">
      <formula>INDEX(Criteria_Rating,5)</formula>
    </cfRule>
  </conditionalFormatting>
  <conditionalFormatting sqref="F16">
    <cfRule type="cellIs" dxfId="30" priority="4" operator="equal">
      <formula>INDEX(Criteria_Rating,5)</formula>
    </cfRule>
  </conditionalFormatting>
  <conditionalFormatting sqref="F13">
    <cfRule type="cellIs" dxfId="29" priority="2" operator="equal">
      <formula>INDEX(Criteria_Rating,5)</formula>
    </cfRule>
  </conditionalFormatting>
  <conditionalFormatting sqref="F12">
    <cfRule type="cellIs" dxfId="28" priority="1" operator="equal">
      <formula>INDEX(Criteria_Rating,5)</formula>
    </cfRule>
  </conditionalFormatting>
  <dataValidations count="2">
    <dataValidation type="list" allowBlank="1" showInputMessage="1" showErrorMessage="1" sqref="F5:F19" xr:uid="{00000000-0002-0000-0500-000000000000}">
      <formula1>Criteria_Rating</formula1>
    </dataValidation>
    <dataValidation type="textLength" operator="lessThan" allowBlank="1" showInputMessage="1" showErrorMessage="1" errorTitle="text limit" error="You have exceeded the 125 character limit" sqref="J5:J13" xr:uid="{A371D6C6-59C5-4664-81DA-707B70E73001}">
      <formula1>126</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CE0FF"/>
  </sheetPr>
  <dimension ref="A2:L17"/>
  <sheetViews>
    <sheetView showGridLines="0" showRowColHeaders="0" zoomScale="80" zoomScaleNormal="80" workbookViewId="0">
      <pane ySplit="4" topLeftCell="A23" activePane="bottomLeft" state="frozen"/>
      <selection activeCell="C26" sqref="C26"/>
      <selection pane="bottomLeft" activeCell="L11" sqref="L11:L13"/>
    </sheetView>
  </sheetViews>
  <sheetFormatPr defaultColWidth="9.140625" defaultRowHeight="14.25" x14ac:dyDescent="0.2"/>
  <cols>
    <col min="1" max="1" width="1.42578125" style="20" customWidth="1"/>
    <col min="2" max="2" width="35.42578125" style="1" customWidth="1"/>
    <col min="3" max="3" width="1.140625" style="1" customWidth="1"/>
    <col min="4" max="4" width="45.42578125" style="1" customWidth="1"/>
    <col min="5" max="5" width="1.42578125" style="1" customWidth="1"/>
    <col min="6" max="6" width="20.42578125" style="1" customWidth="1"/>
    <col min="7" max="7" width="1.42578125" style="1" customWidth="1"/>
    <col min="8" max="8" width="45.42578125" style="60" customWidth="1"/>
    <col min="9" max="9" width="1.42578125" style="1" customWidth="1"/>
    <col min="10" max="10" width="33.5703125" style="1" customWidth="1"/>
    <col min="11" max="11" width="1.42578125" style="1" customWidth="1"/>
    <col min="12" max="12" width="117.7109375" style="1" customWidth="1"/>
    <col min="13" max="16384" width="9.140625" style="1"/>
  </cols>
  <sheetData>
    <row r="2" spans="1:12" ht="27.75" x14ac:dyDescent="0.4">
      <c r="B2" s="204" t="s">
        <v>117</v>
      </c>
      <c r="C2" s="204"/>
      <c r="D2" s="204"/>
      <c r="E2" s="204"/>
      <c r="F2" s="204"/>
      <c r="G2" s="204"/>
      <c r="H2" s="204"/>
      <c r="I2" s="145"/>
      <c r="J2" s="145"/>
      <c r="K2" s="121"/>
      <c r="L2" s="121"/>
    </row>
    <row r="3" spans="1:12" ht="5.25" customHeight="1" x14ac:dyDescent="0.35">
      <c r="B3" s="2"/>
      <c r="C3" s="2"/>
      <c r="D3" s="2"/>
      <c r="E3" s="2"/>
      <c r="F3" s="2"/>
    </row>
    <row r="4" spans="1:12" ht="15.75" thickBot="1" x14ac:dyDescent="0.3">
      <c r="B4" s="62" t="s">
        <v>27</v>
      </c>
      <c r="C4" s="11"/>
      <c r="D4" s="10" t="s">
        <v>28</v>
      </c>
      <c r="E4" s="6"/>
      <c r="F4" s="10" t="s">
        <v>29</v>
      </c>
      <c r="G4" s="6"/>
      <c r="H4" s="10" t="s">
        <v>30</v>
      </c>
      <c r="I4" s="6"/>
      <c r="J4" s="61" t="s">
        <v>31</v>
      </c>
      <c r="K4" s="6"/>
      <c r="L4" s="61" t="s">
        <v>32</v>
      </c>
    </row>
    <row r="5" spans="1:12" ht="84.6" customHeight="1" thickBot="1" x14ac:dyDescent="0.25">
      <c r="A5" s="20">
        <v>41</v>
      </c>
      <c r="B5" s="114" t="s">
        <v>118</v>
      </c>
      <c r="C5" s="18"/>
      <c r="D5" s="81" t="s">
        <v>119</v>
      </c>
      <c r="E5" s="31"/>
      <c r="F5" s="104"/>
      <c r="G5" s="32"/>
      <c r="H5" s="88"/>
      <c r="I5" s="32"/>
      <c r="J5" s="88"/>
      <c r="K5" s="32"/>
      <c r="L5" s="147" t="s">
        <v>120</v>
      </c>
    </row>
    <row r="6" spans="1:12" ht="77.25" thickBot="1" x14ac:dyDescent="0.25">
      <c r="A6" s="20">
        <v>42</v>
      </c>
      <c r="B6" s="206" t="s">
        <v>121</v>
      </c>
      <c r="C6" s="8"/>
      <c r="D6" s="67" t="s">
        <v>122</v>
      </c>
      <c r="E6" s="34"/>
      <c r="F6" s="101"/>
      <c r="G6" s="34"/>
      <c r="H6" s="89"/>
      <c r="I6" s="34"/>
      <c r="J6" s="183"/>
      <c r="K6" s="34"/>
      <c r="L6" s="174" t="s">
        <v>123</v>
      </c>
    </row>
    <row r="7" spans="1:12" ht="51.75" thickBot="1" x14ac:dyDescent="0.25">
      <c r="A7" s="20">
        <v>42</v>
      </c>
      <c r="B7" s="206"/>
      <c r="C7" s="9"/>
      <c r="D7" s="68" t="s">
        <v>124</v>
      </c>
      <c r="E7" s="32"/>
      <c r="F7" s="103"/>
      <c r="G7" s="32"/>
      <c r="H7" s="91"/>
      <c r="I7" s="32"/>
      <c r="J7" s="184"/>
      <c r="K7" s="32"/>
      <c r="L7" s="175"/>
    </row>
    <row r="8" spans="1:12" ht="39" thickBot="1" x14ac:dyDescent="0.25">
      <c r="B8" s="206" t="s">
        <v>125</v>
      </c>
      <c r="C8" s="8"/>
      <c r="D8" s="110" t="s">
        <v>126</v>
      </c>
      <c r="E8" s="34"/>
      <c r="F8" s="111"/>
      <c r="G8" s="34"/>
      <c r="H8" s="109"/>
      <c r="I8" s="34"/>
      <c r="J8" s="180"/>
      <c r="K8" s="34"/>
      <c r="L8" s="170" t="s">
        <v>127</v>
      </c>
    </row>
    <row r="9" spans="1:12" ht="51.75" thickBot="1" x14ac:dyDescent="0.25">
      <c r="B9" s="206"/>
      <c r="C9" s="8"/>
      <c r="D9" s="80" t="s">
        <v>128</v>
      </c>
      <c r="E9" s="34"/>
      <c r="F9" s="102"/>
      <c r="G9" s="34"/>
      <c r="H9" s="90"/>
      <c r="I9" s="34"/>
      <c r="J9" s="181"/>
      <c r="K9" s="34"/>
      <c r="L9" s="171"/>
    </row>
    <row r="10" spans="1:12" ht="51.75" thickBot="1" x14ac:dyDescent="0.25">
      <c r="B10" s="206"/>
      <c r="C10" s="112"/>
      <c r="D10" s="110" t="s">
        <v>129</v>
      </c>
      <c r="E10" s="32"/>
      <c r="F10" s="111"/>
      <c r="G10" s="32"/>
      <c r="H10" s="109"/>
      <c r="I10" s="32"/>
      <c r="J10" s="182"/>
      <c r="K10" s="32"/>
      <c r="L10" s="172"/>
    </row>
    <row r="11" spans="1:12" ht="51.75" thickBot="1" x14ac:dyDescent="0.25">
      <c r="A11" s="20" t="s">
        <v>130</v>
      </c>
      <c r="B11" s="205" t="str">
        <f>Enabling1</f>
        <v>Identify &amp; engage with community &amp; stakeholders</v>
      </c>
      <c r="D11" s="76" t="s">
        <v>131</v>
      </c>
      <c r="E11" s="34"/>
      <c r="F11" s="101"/>
      <c r="G11" s="34"/>
      <c r="H11" s="89"/>
      <c r="I11" s="34"/>
      <c r="J11" s="176" t="s">
        <v>53</v>
      </c>
      <c r="K11" s="34"/>
      <c r="L11" s="170" t="s">
        <v>132</v>
      </c>
    </row>
    <row r="12" spans="1:12" ht="51.75" thickBot="1" x14ac:dyDescent="0.25">
      <c r="A12" s="20" t="s">
        <v>130</v>
      </c>
      <c r="B12" s="205"/>
      <c r="D12" s="77" t="s">
        <v>133</v>
      </c>
      <c r="E12" s="34"/>
      <c r="F12" s="102"/>
      <c r="G12" s="34"/>
      <c r="H12" s="90"/>
      <c r="I12" s="34"/>
      <c r="J12" s="177"/>
      <c r="K12" s="34"/>
      <c r="L12" s="171"/>
    </row>
    <row r="13" spans="1:12" ht="77.25" thickBot="1" x14ac:dyDescent="0.25">
      <c r="A13" s="20" t="s">
        <v>130</v>
      </c>
      <c r="B13" s="205"/>
      <c r="C13" s="6"/>
      <c r="D13" s="68" t="s">
        <v>134</v>
      </c>
      <c r="E13" s="32"/>
      <c r="F13" s="103"/>
      <c r="G13" s="32"/>
      <c r="H13" s="91"/>
      <c r="I13" s="32"/>
      <c r="J13" s="178"/>
      <c r="K13" s="32"/>
      <c r="L13" s="172"/>
    </row>
    <row r="14" spans="1:12" ht="64.5" thickBot="1" x14ac:dyDescent="0.25">
      <c r="A14" s="20" t="s">
        <v>135</v>
      </c>
      <c r="B14" s="205" t="str">
        <f>Enabling2</f>
        <v>Secure resourcing &amp; ensure governance</v>
      </c>
      <c r="D14" s="76" t="s">
        <v>136</v>
      </c>
      <c r="E14" s="34"/>
      <c r="F14" s="101"/>
      <c r="G14" s="34"/>
      <c r="H14" s="89"/>
      <c r="I14" s="34"/>
      <c r="J14" s="176" t="s">
        <v>59</v>
      </c>
      <c r="K14" s="34"/>
      <c r="L14" s="170" t="s">
        <v>137</v>
      </c>
    </row>
    <row r="15" spans="1:12" ht="64.5" thickBot="1" x14ac:dyDescent="0.25">
      <c r="A15" s="20" t="s">
        <v>135</v>
      </c>
      <c r="B15" s="205"/>
      <c r="D15" s="77" t="s">
        <v>138</v>
      </c>
      <c r="E15" s="34"/>
      <c r="F15" s="102"/>
      <c r="G15" s="34"/>
      <c r="H15" s="90"/>
      <c r="I15" s="34"/>
      <c r="J15" s="177"/>
      <c r="K15" s="34"/>
      <c r="L15" s="171"/>
    </row>
    <row r="16" spans="1:12" ht="64.5" thickBot="1" x14ac:dyDescent="0.25">
      <c r="A16" s="20" t="s">
        <v>135</v>
      </c>
      <c r="B16" s="205"/>
      <c r="C16" s="6"/>
      <c r="D16" s="68" t="s">
        <v>139</v>
      </c>
      <c r="E16" s="32"/>
      <c r="F16" s="103"/>
      <c r="G16" s="32"/>
      <c r="H16" s="91"/>
      <c r="I16" s="32"/>
      <c r="J16" s="178"/>
      <c r="K16" s="32"/>
      <c r="L16" s="172"/>
    </row>
    <row r="17" spans="1:12" ht="51.75" thickBot="1" x14ac:dyDescent="0.25">
      <c r="A17" s="20" t="s">
        <v>140</v>
      </c>
      <c r="B17" s="115" t="str">
        <f>Enabling3</f>
        <v>Capture &amp; share knowledge</v>
      </c>
      <c r="C17" s="6"/>
      <c r="D17" s="66" t="s">
        <v>141</v>
      </c>
      <c r="E17" s="32"/>
      <c r="F17" s="104"/>
      <c r="G17" s="32"/>
      <c r="H17" s="88"/>
      <c r="I17" s="32"/>
      <c r="J17" s="134" t="s">
        <v>66</v>
      </c>
      <c r="K17" s="32"/>
      <c r="L17" s="148" t="s">
        <v>142</v>
      </c>
    </row>
  </sheetData>
  <sheetProtection algorithmName="SHA-512" hashValue="vjPlM0t+7bNlwu8uWMhEKFKayGUElkDj+hMD1n5Cb7yh+5Wkv56dBLHyZjEL2c7y9mjxzrPnxj2gQRHraQ1Z+g==" saltValue="UOA1PGv6mq+rNCuHx4NKvA==" spinCount="100000" sheet="1" objects="1" scenarios="1"/>
  <mergeCells count="13">
    <mergeCell ref="L6:L7"/>
    <mergeCell ref="L8:L10"/>
    <mergeCell ref="L11:L13"/>
    <mergeCell ref="L14:L16"/>
    <mergeCell ref="B2:H2"/>
    <mergeCell ref="B11:B13"/>
    <mergeCell ref="B14:B16"/>
    <mergeCell ref="B6:B7"/>
    <mergeCell ref="J6:J7"/>
    <mergeCell ref="B8:B10"/>
    <mergeCell ref="J8:J10"/>
    <mergeCell ref="J11:J13"/>
    <mergeCell ref="J14:J16"/>
  </mergeCells>
  <conditionalFormatting sqref="F5:F10">
    <cfRule type="cellIs" dxfId="27" priority="77" operator="equal">
      <formula>INDEX(Criteria_Rating,5)</formula>
    </cfRule>
  </conditionalFormatting>
  <conditionalFormatting sqref="H17">
    <cfRule type="cellIs" dxfId="26" priority="67" operator="equal">
      <formula>INDEX(Criteria_Rating,5)</formula>
    </cfRule>
  </conditionalFormatting>
  <conditionalFormatting sqref="F13">
    <cfRule type="cellIs" dxfId="25" priority="57" operator="equal">
      <formula>INDEX(Criteria_Rating,5)</formula>
    </cfRule>
  </conditionalFormatting>
  <conditionalFormatting sqref="F16">
    <cfRule type="cellIs" dxfId="24" priority="3" operator="equal">
      <formula>INDEX(Criteria_Rating,5)</formula>
    </cfRule>
  </conditionalFormatting>
  <conditionalFormatting sqref="F11">
    <cfRule type="cellIs" dxfId="23" priority="6" operator="equal">
      <formula>INDEX(Criteria_Rating,5)</formula>
    </cfRule>
  </conditionalFormatting>
  <conditionalFormatting sqref="F14">
    <cfRule type="cellIs" dxfId="22" priority="5" operator="equal">
      <formula>INDEX(Criteria_Rating,5)</formula>
    </cfRule>
  </conditionalFormatting>
  <conditionalFormatting sqref="F17">
    <cfRule type="cellIs" dxfId="21" priority="4" operator="equal">
      <formula>INDEX(Criteria_Rating,5)</formula>
    </cfRule>
  </conditionalFormatting>
  <conditionalFormatting sqref="F12">
    <cfRule type="cellIs" dxfId="20" priority="2" operator="equal">
      <formula>INDEX(Criteria_Rating,5)</formula>
    </cfRule>
  </conditionalFormatting>
  <conditionalFormatting sqref="F15">
    <cfRule type="cellIs" dxfId="19" priority="1" operator="equal">
      <formula>INDEX(Criteria_Rating,5)</formula>
    </cfRule>
  </conditionalFormatting>
  <dataValidations count="2">
    <dataValidation type="list" allowBlank="1" showInputMessage="1" showErrorMessage="1" sqref="F5:F17" xr:uid="{00000000-0002-0000-0600-000000000000}">
      <formula1>Criteria_Rating</formula1>
    </dataValidation>
    <dataValidation type="textLength" operator="lessThan" allowBlank="1" showInputMessage="1" showErrorMessage="1" errorTitle="Text limit" error="You have exceeded the 125 character limit" sqref="J5:J10" xr:uid="{78695B68-3346-47F9-AF8C-F09215769068}">
      <formula1>126</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BEDFD"/>
  </sheetPr>
  <dimension ref="A2:L18"/>
  <sheetViews>
    <sheetView showGridLines="0" showRowColHeaders="0" zoomScale="80" zoomScaleNormal="80" workbookViewId="0">
      <pane ySplit="4" topLeftCell="A5" activePane="bottomLeft" state="frozen"/>
      <selection activeCell="C26" sqref="C26"/>
      <selection pane="bottomLeft" activeCell="F5" sqref="F5"/>
    </sheetView>
  </sheetViews>
  <sheetFormatPr defaultColWidth="9.140625" defaultRowHeight="14.25" x14ac:dyDescent="0.2"/>
  <cols>
    <col min="1" max="1" width="1.42578125" style="20" customWidth="1"/>
    <col min="2" max="2" width="35.42578125" style="1" customWidth="1"/>
    <col min="3" max="3" width="1.140625" style="1" customWidth="1"/>
    <col min="4" max="4" width="45.42578125" style="1" customWidth="1"/>
    <col min="5" max="5" width="1.42578125" style="1" customWidth="1"/>
    <col min="6" max="6" width="20.42578125" style="1" customWidth="1"/>
    <col min="7" max="7" width="1.42578125" style="1" customWidth="1"/>
    <col min="8" max="8" width="45.42578125" style="1" customWidth="1"/>
    <col min="9" max="9" width="1.42578125" style="1" customWidth="1"/>
    <col min="10" max="10" width="33.5703125" style="1" customWidth="1"/>
    <col min="11" max="11" width="1.42578125" style="1" customWidth="1"/>
    <col min="12" max="12" width="125.5703125" style="1" customWidth="1"/>
    <col min="13" max="16384" width="9.140625" style="1"/>
  </cols>
  <sheetData>
    <row r="2" spans="1:12" ht="27.75" x14ac:dyDescent="0.4">
      <c r="B2" s="207" t="s">
        <v>143</v>
      </c>
      <c r="C2" s="207"/>
      <c r="D2" s="207"/>
      <c r="E2" s="207"/>
      <c r="F2" s="207"/>
      <c r="G2" s="207"/>
      <c r="H2" s="207"/>
      <c r="I2" s="146"/>
      <c r="J2" s="146"/>
      <c r="K2" s="122"/>
      <c r="L2" s="122"/>
    </row>
    <row r="3" spans="1:12" ht="5.25" customHeight="1" x14ac:dyDescent="0.35">
      <c r="B3" s="2"/>
      <c r="C3" s="2"/>
      <c r="D3" s="2"/>
      <c r="E3" s="2"/>
      <c r="F3" s="2"/>
    </row>
    <row r="4" spans="1:12" ht="15.75" thickBot="1" x14ac:dyDescent="0.3">
      <c r="B4" s="62" t="s">
        <v>27</v>
      </c>
      <c r="C4" s="11"/>
      <c r="D4" s="10" t="s">
        <v>28</v>
      </c>
      <c r="E4" s="6"/>
      <c r="F4" s="10" t="s">
        <v>29</v>
      </c>
      <c r="G4" s="6"/>
      <c r="H4" s="10" t="s">
        <v>30</v>
      </c>
      <c r="I4" s="6"/>
      <c r="J4" s="61" t="s">
        <v>31</v>
      </c>
      <c r="K4" s="6"/>
      <c r="L4" s="61" t="s">
        <v>32</v>
      </c>
    </row>
    <row r="5" spans="1:12" ht="51.75" thickBot="1" x14ac:dyDescent="0.25">
      <c r="A5" s="20">
        <v>51</v>
      </c>
      <c r="B5" s="211" t="s">
        <v>144</v>
      </c>
      <c r="C5" s="3"/>
      <c r="D5" s="76" t="s">
        <v>145</v>
      </c>
      <c r="E5" s="38"/>
      <c r="F5" s="101"/>
      <c r="G5" s="34"/>
      <c r="H5" s="84"/>
      <c r="I5" s="34"/>
      <c r="J5" s="208"/>
      <c r="K5" s="34"/>
      <c r="L5" s="170" t="s">
        <v>146</v>
      </c>
    </row>
    <row r="6" spans="1:12" ht="51.75" thickBot="1" x14ac:dyDescent="0.25">
      <c r="A6" s="20">
        <v>51</v>
      </c>
      <c r="B6" s="211"/>
      <c r="C6" s="4"/>
      <c r="D6" s="77" t="s">
        <v>147</v>
      </c>
      <c r="E6" s="34"/>
      <c r="F6" s="105"/>
      <c r="G6" s="34"/>
      <c r="H6" s="85"/>
      <c r="I6" s="34"/>
      <c r="J6" s="209"/>
      <c r="K6" s="34"/>
      <c r="L6" s="171"/>
    </row>
    <row r="7" spans="1:12" ht="51.75" thickBot="1" x14ac:dyDescent="0.25">
      <c r="A7" s="20">
        <v>51</v>
      </c>
      <c r="B7" s="211"/>
      <c r="C7" s="5"/>
      <c r="D7" s="78" t="s">
        <v>148</v>
      </c>
      <c r="E7" s="32"/>
      <c r="F7" s="106"/>
      <c r="G7" s="32"/>
      <c r="H7" s="86"/>
      <c r="I7" s="32"/>
      <c r="J7" s="210"/>
      <c r="K7" s="32"/>
      <c r="L7" s="172"/>
    </row>
    <row r="8" spans="1:12" ht="77.25" thickBot="1" x14ac:dyDescent="0.25">
      <c r="A8" s="20">
        <v>52</v>
      </c>
      <c r="B8" s="211" t="s">
        <v>149</v>
      </c>
      <c r="C8" s="4"/>
      <c r="D8" s="76" t="s">
        <v>150</v>
      </c>
      <c r="E8" s="34"/>
      <c r="F8" s="107"/>
      <c r="G8" s="34"/>
      <c r="H8" s="84"/>
      <c r="I8" s="34"/>
      <c r="J8" s="208"/>
      <c r="K8" s="34"/>
      <c r="L8" s="170" t="s">
        <v>151</v>
      </c>
    </row>
    <row r="9" spans="1:12" ht="64.5" thickBot="1" x14ac:dyDescent="0.25">
      <c r="A9" s="20">
        <v>52</v>
      </c>
      <c r="B9" s="211"/>
      <c r="C9" s="4"/>
      <c r="D9" s="77" t="s">
        <v>152</v>
      </c>
      <c r="E9" s="34"/>
      <c r="F9" s="105"/>
      <c r="G9" s="34"/>
      <c r="H9" s="85"/>
      <c r="I9" s="34"/>
      <c r="J9" s="209"/>
      <c r="K9" s="34"/>
      <c r="L9" s="171"/>
    </row>
    <row r="10" spans="1:12" ht="39" thickBot="1" x14ac:dyDescent="0.25">
      <c r="A10" s="20">
        <v>52</v>
      </c>
      <c r="B10" s="211"/>
      <c r="C10" s="5"/>
      <c r="D10" s="78" t="s">
        <v>153</v>
      </c>
      <c r="E10" s="32"/>
      <c r="F10" s="106"/>
      <c r="G10" s="32"/>
      <c r="H10" s="86"/>
      <c r="I10" s="32"/>
      <c r="J10" s="210"/>
      <c r="K10" s="32"/>
      <c r="L10" s="172"/>
    </row>
    <row r="11" spans="1:12" ht="74.099999999999994" customHeight="1" thickBot="1" x14ac:dyDescent="0.25">
      <c r="A11" s="20">
        <v>53</v>
      </c>
      <c r="B11" s="116" t="s">
        <v>154</v>
      </c>
      <c r="C11" s="9"/>
      <c r="D11" s="66" t="s">
        <v>155</v>
      </c>
      <c r="E11" s="32"/>
      <c r="F11" s="108"/>
      <c r="G11" s="32"/>
      <c r="H11" s="87"/>
      <c r="I11" s="32"/>
      <c r="J11" s="87"/>
      <c r="K11" s="32"/>
      <c r="L11" s="147" t="s">
        <v>156</v>
      </c>
    </row>
    <row r="12" spans="1:12" ht="51.75" thickBot="1" x14ac:dyDescent="0.25">
      <c r="A12" s="20" t="s">
        <v>157</v>
      </c>
      <c r="B12" s="205" t="str">
        <f>Enabling1</f>
        <v>Identify &amp; engage with community &amp; stakeholders</v>
      </c>
      <c r="D12" s="76" t="s">
        <v>158</v>
      </c>
      <c r="E12" s="34"/>
      <c r="F12" s="107"/>
      <c r="G12" s="34"/>
      <c r="H12" s="84"/>
      <c r="I12" s="34"/>
      <c r="J12" s="176" t="s">
        <v>53</v>
      </c>
      <c r="K12" s="34"/>
      <c r="L12" s="170" t="s">
        <v>159</v>
      </c>
    </row>
    <row r="13" spans="1:12" ht="64.5" thickBot="1" x14ac:dyDescent="0.25">
      <c r="A13" s="20" t="s">
        <v>157</v>
      </c>
      <c r="B13" s="205"/>
      <c r="C13" s="6"/>
      <c r="D13" s="78" t="s">
        <v>160</v>
      </c>
      <c r="E13" s="32"/>
      <c r="F13" s="106"/>
      <c r="G13" s="32"/>
      <c r="H13" s="86"/>
      <c r="I13" s="32"/>
      <c r="J13" s="178"/>
      <c r="K13" s="32"/>
      <c r="L13" s="172"/>
    </row>
    <row r="14" spans="1:12" ht="39" thickBot="1" x14ac:dyDescent="0.25">
      <c r="A14" s="20" t="s">
        <v>161</v>
      </c>
      <c r="B14" s="205" t="str">
        <f>Enabling2</f>
        <v>Secure resourcing &amp; ensure governance</v>
      </c>
      <c r="D14" s="76" t="s">
        <v>162</v>
      </c>
      <c r="E14" s="34"/>
      <c r="F14" s="107"/>
      <c r="G14" s="34"/>
      <c r="H14" s="84"/>
      <c r="I14" s="34"/>
      <c r="J14" s="212" t="s">
        <v>59</v>
      </c>
      <c r="K14" s="34"/>
      <c r="L14" s="220" t="s">
        <v>163</v>
      </c>
    </row>
    <row r="15" spans="1:12" ht="64.5" thickBot="1" x14ac:dyDescent="0.25">
      <c r="A15" s="20" t="s">
        <v>161</v>
      </c>
      <c r="B15" s="205"/>
      <c r="D15" s="77" t="s">
        <v>164</v>
      </c>
      <c r="E15" s="34"/>
      <c r="F15" s="105"/>
      <c r="G15" s="34"/>
      <c r="H15" s="85"/>
      <c r="I15" s="34"/>
      <c r="J15" s="213"/>
      <c r="K15" s="34"/>
      <c r="L15" s="221"/>
    </row>
    <row r="16" spans="1:12" ht="51.75" thickBot="1" x14ac:dyDescent="0.25">
      <c r="A16" s="20" t="s">
        <v>161</v>
      </c>
      <c r="B16" s="205"/>
      <c r="C16" s="6"/>
      <c r="D16" s="78" t="s">
        <v>165</v>
      </c>
      <c r="E16" s="32"/>
      <c r="F16" s="106"/>
      <c r="G16" s="32"/>
      <c r="H16" s="86"/>
      <c r="I16" s="32"/>
      <c r="J16" s="214"/>
      <c r="K16" s="32"/>
      <c r="L16" s="222"/>
    </row>
    <row r="17" spans="1:12" ht="39" thickBot="1" x14ac:dyDescent="0.25">
      <c r="B17" s="217" t="str">
        <f>Enabling3</f>
        <v>Capture &amp; share knowledge</v>
      </c>
      <c r="C17" s="218"/>
      <c r="D17" s="76" t="s">
        <v>166</v>
      </c>
      <c r="E17" s="215"/>
      <c r="F17" s="107"/>
      <c r="G17" s="215"/>
      <c r="H17" s="84"/>
      <c r="I17" s="215"/>
      <c r="J17" s="176" t="s">
        <v>66</v>
      </c>
      <c r="K17" s="215"/>
      <c r="L17" s="170" t="s">
        <v>167</v>
      </c>
    </row>
    <row r="18" spans="1:12" ht="51.75" thickBot="1" x14ac:dyDescent="0.25">
      <c r="A18" s="20" t="s">
        <v>168</v>
      </c>
      <c r="B18" s="217"/>
      <c r="C18" s="219"/>
      <c r="D18" s="68" t="s">
        <v>169</v>
      </c>
      <c r="E18" s="216"/>
      <c r="F18" s="106"/>
      <c r="G18" s="216"/>
      <c r="H18" s="86"/>
      <c r="I18" s="216"/>
      <c r="J18" s="178"/>
      <c r="K18" s="216"/>
      <c r="L18" s="172"/>
    </row>
  </sheetData>
  <sheetProtection algorithmName="SHA-512" hashValue="nWQkviTfdwimDq7+cxJmwAlllj924cGYHHUt5ZaVBvYKUOl+GMrqC1viYF7oMxkvZbN6kDkJuww7NWLrVHYXWg==" saltValue="jU2nAYneBzkoEgq/tpNSAg==" spinCount="100000" sheet="1" objects="1" scenarios="1"/>
  <dataConsolidate/>
  <mergeCells count="21">
    <mergeCell ref="L5:L7"/>
    <mergeCell ref="L8:L10"/>
    <mergeCell ref="L12:L13"/>
    <mergeCell ref="L14:L16"/>
    <mergeCell ref="K17:K18"/>
    <mergeCell ref="L17:L18"/>
    <mergeCell ref="I17:I18"/>
    <mergeCell ref="J17:J18"/>
    <mergeCell ref="B17:B18"/>
    <mergeCell ref="C17:C18"/>
    <mergeCell ref="E17:E18"/>
    <mergeCell ref="G17:G18"/>
    <mergeCell ref="B2:H2"/>
    <mergeCell ref="J5:J7"/>
    <mergeCell ref="J8:J10"/>
    <mergeCell ref="B12:B13"/>
    <mergeCell ref="B14:B16"/>
    <mergeCell ref="B5:B7"/>
    <mergeCell ref="B8:B10"/>
    <mergeCell ref="J12:J13"/>
    <mergeCell ref="J14:J16"/>
  </mergeCells>
  <conditionalFormatting sqref="F5:F8 F10:F11">
    <cfRule type="cellIs" dxfId="18" priority="42" operator="equal">
      <formula>INDEX(Criteria_Rating,5)</formula>
    </cfRule>
  </conditionalFormatting>
  <conditionalFormatting sqref="F13">
    <cfRule type="cellIs" dxfId="17" priority="32" operator="equal">
      <formula>INDEX(Criteria_Rating,5)</formula>
    </cfRule>
  </conditionalFormatting>
  <conditionalFormatting sqref="F12">
    <cfRule type="cellIs" dxfId="16" priority="27" operator="equal">
      <formula>INDEX(Criteria_Rating,5)</formula>
    </cfRule>
  </conditionalFormatting>
  <conditionalFormatting sqref="F14">
    <cfRule type="cellIs" dxfId="15" priority="17" operator="equal">
      <formula>INDEX(Criteria_Rating,5)</formula>
    </cfRule>
  </conditionalFormatting>
  <conditionalFormatting sqref="F16:F17">
    <cfRule type="cellIs" dxfId="14" priority="12" operator="equal">
      <formula>INDEX(Criteria_Rating,5)</formula>
    </cfRule>
  </conditionalFormatting>
  <conditionalFormatting sqref="F18">
    <cfRule type="cellIs" dxfId="13" priority="1" operator="equal">
      <formula>INDEX(Criteria_Rating,5)</formula>
    </cfRule>
  </conditionalFormatting>
  <dataValidations count="2">
    <dataValidation type="list" allowBlank="1" showInputMessage="1" showErrorMessage="1" sqref="F5:F18" xr:uid="{00000000-0002-0000-0700-000000000000}">
      <formula1>Criteria_Rating</formula1>
    </dataValidation>
    <dataValidation type="textLength" operator="lessThan" allowBlank="1" showInputMessage="1" showErrorMessage="1" errorTitle="Text limit" error="Youn have exceeded the 125 character limit" sqref="J5:J11" xr:uid="{3D72FB69-92CA-435A-8E50-4F7CEC146179}">
      <formula1>126</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2469FF"/>
  </sheetPr>
  <dimension ref="A2:J18"/>
  <sheetViews>
    <sheetView showGridLines="0" showRowColHeaders="0" zoomScale="80" zoomScaleNormal="80" workbookViewId="0">
      <pane ySplit="4" topLeftCell="A5" activePane="bottomLeft" state="frozen"/>
      <selection activeCell="C26" sqref="C26"/>
      <selection pane="bottomLeft" activeCell="J5" sqref="J5:J11"/>
    </sheetView>
  </sheetViews>
  <sheetFormatPr defaultColWidth="9.140625" defaultRowHeight="14.25" x14ac:dyDescent="0.2"/>
  <cols>
    <col min="1" max="1" width="1.42578125" style="1" customWidth="1"/>
    <col min="2" max="2" width="35.42578125" style="1" customWidth="1"/>
    <col min="3" max="3" width="1.42578125" style="1" customWidth="1"/>
    <col min="4" max="4" width="45.42578125" style="1" customWidth="1"/>
    <col min="5" max="5" width="1.42578125" style="1" customWidth="1"/>
    <col min="6" max="6" width="21.42578125" style="1" customWidth="1"/>
    <col min="7" max="7" width="1.42578125" style="1" customWidth="1"/>
    <col min="8" max="8" width="45.42578125" style="1" customWidth="1"/>
    <col min="9" max="9" width="1.42578125" style="1" customWidth="1"/>
    <col min="10" max="10" width="33.5703125" style="1" customWidth="1"/>
    <col min="11" max="16384" width="9.140625" style="1"/>
  </cols>
  <sheetData>
    <row r="2" spans="1:10" ht="27.75" x14ac:dyDescent="0.4">
      <c r="B2" s="227" t="str">
        <f>Enabling1</f>
        <v>Identify &amp; engage with community &amp; stakeholders</v>
      </c>
      <c r="C2" s="227"/>
      <c r="D2" s="227"/>
      <c r="E2" s="227"/>
      <c r="F2" s="227"/>
      <c r="G2" s="227"/>
      <c r="H2" s="227"/>
      <c r="I2" s="227"/>
      <c r="J2" s="227"/>
    </row>
    <row r="3" spans="1:10" ht="5.25" customHeight="1" x14ac:dyDescent="0.35">
      <c r="B3" s="2"/>
      <c r="C3" s="2"/>
      <c r="D3" s="2"/>
      <c r="E3" s="2"/>
      <c r="F3" s="2"/>
    </row>
    <row r="4" spans="1:10" ht="15.75" thickBot="1" x14ac:dyDescent="0.3">
      <c r="B4" s="10" t="s">
        <v>27</v>
      </c>
      <c r="C4" s="11"/>
      <c r="D4" s="10" t="s">
        <v>170</v>
      </c>
      <c r="E4" s="6"/>
      <c r="F4" s="10" t="s">
        <v>171</v>
      </c>
      <c r="G4" s="6"/>
      <c r="H4" s="10" t="s">
        <v>172</v>
      </c>
      <c r="I4" s="6"/>
      <c r="J4" s="61" t="s">
        <v>31</v>
      </c>
    </row>
    <row r="5" spans="1:10" ht="76.5" x14ac:dyDescent="0.2">
      <c r="A5" s="20" t="s">
        <v>51</v>
      </c>
      <c r="B5" s="228" t="s">
        <v>173</v>
      </c>
      <c r="C5" s="3"/>
      <c r="D5" s="76" t="str">
        <f>'Establish context'!D14</f>
        <v xml:space="preserve">
Stakeholders and the community are identified and a stakeholder engagement plan is developed. Stakeholders are appropriately engaged throughout the process.
</v>
      </c>
      <c r="E5" s="38"/>
      <c r="F5" s="124" t="str">
        <f>IF(LEN('Establish context'!F14)&gt;0,'Establish context'!F14,"")</f>
        <v/>
      </c>
      <c r="G5" s="125"/>
      <c r="H5" s="135" t="str">
        <f>IF(LEN('Establish context'!H14)&gt;0,'Establish context'!H14,"")</f>
        <v/>
      </c>
      <c r="I5" s="34"/>
      <c r="J5" s="208"/>
    </row>
    <row r="6" spans="1:10" ht="51" x14ac:dyDescent="0.2">
      <c r="A6" s="20"/>
      <c r="B6" s="229"/>
      <c r="C6" s="4"/>
      <c r="D6" s="77" t="str">
        <f>'Establish context'!D15</f>
        <v xml:space="preserve">
Stakeholder and community expectations for water efficiency are understood.
</v>
      </c>
      <c r="E6" s="34"/>
      <c r="F6" s="126" t="str">
        <f>IF(LEN('Establish context'!F15)&gt;0,'Establish context'!F15,"")</f>
        <v/>
      </c>
      <c r="G6" s="127"/>
      <c r="H6" s="136" t="str">
        <f>IF(LEN('Establish context'!H15)&gt;0,'Establish context'!H15,"")</f>
        <v/>
      </c>
      <c r="I6" s="34"/>
      <c r="J6" s="209"/>
    </row>
    <row r="7" spans="1:10" ht="64.5" thickBot="1" x14ac:dyDescent="0.25">
      <c r="A7" s="20" t="s">
        <v>51</v>
      </c>
      <c r="B7" s="229"/>
      <c r="C7" s="5"/>
      <c r="D7" s="78" t="str">
        <f>'Establish context'!D16</f>
        <v xml:space="preserve">
Internal stakeholders and decision makers support water efficiency and understand the risks, costs and benefits.
</v>
      </c>
      <c r="E7" s="32"/>
      <c r="F7" s="128" t="str">
        <f>IF(LEN('Establish context'!F16)&gt;0,'Establish context'!F16,"")</f>
        <v/>
      </c>
      <c r="G7" s="129"/>
      <c r="H7" s="137" t="str">
        <f>IF(LEN('Establish context'!H16)&gt;0,'Establish context'!H16,"")</f>
        <v/>
      </c>
      <c r="I7" s="34"/>
      <c r="J7" s="209"/>
    </row>
    <row r="8" spans="1:10" ht="63.75" x14ac:dyDescent="0.2">
      <c r="A8" s="20" t="s">
        <v>80</v>
      </c>
      <c r="B8" s="229"/>
      <c r="C8" s="4"/>
      <c r="D8" s="76" t="str">
        <f>'Analyse situation'!D10</f>
        <v xml:space="preserve">
An appropriately diverse and knowledgeable group of stakeholders and community representatives are included in the risk and opportunity identification.
</v>
      </c>
      <c r="E8" s="34"/>
      <c r="F8" s="124" t="str">
        <f>IF(LEN('Analyse situation'!F10)&gt;0,'Analyse situation'!F10,"")</f>
        <v/>
      </c>
      <c r="G8" s="127"/>
      <c r="H8" s="135" t="str">
        <f>IF(LEN('Analyse situation'!H10)&gt;0,'Analyse situation'!H10,"")</f>
        <v/>
      </c>
      <c r="I8" s="34"/>
      <c r="J8" s="209"/>
    </row>
    <row r="9" spans="1:10" ht="51.75" thickBot="1" x14ac:dyDescent="0.25">
      <c r="A9" s="20" t="s">
        <v>80</v>
      </c>
      <c r="B9" s="229"/>
      <c r="C9" s="5"/>
      <c r="D9" s="78" t="str">
        <f>'Analyse situation'!D11</f>
        <v xml:space="preserve">
Customer segmentation has been used to identify, refine and target programs and messaging.
</v>
      </c>
      <c r="E9" s="32"/>
      <c r="F9" s="128" t="str">
        <f>IF(LEN('Analyse situation'!F11)&gt;0,'Analyse situation'!F11,"")</f>
        <v/>
      </c>
      <c r="G9" s="129"/>
      <c r="H9" s="137" t="str">
        <f>IF(LEN('Analyse situation'!H11)&gt;0,'Analyse situation'!H11,"")</f>
        <v/>
      </c>
      <c r="I9" s="34"/>
      <c r="J9" s="209"/>
    </row>
    <row r="10" spans="1:10" ht="38.25" x14ac:dyDescent="0.2">
      <c r="A10" s="20" t="s">
        <v>106</v>
      </c>
      <c r="B10" s="229"/>
      <c r="D10" s="67" t="str">
        <f>'Develop response'!D14</f>
        <v xml:space="preserve">
Diverse groups are included in identifying options.
</v>
      </c>
      <c r="E10" s="34"/>
      <c r="F10" s="124" t="str">
        <f>IF(LEN('Develop response'!F14)&gt;0,'Develop response'!F14,"")</f>
        <v/>
      </c>
      <c r="G10" s="127"/>
      <c r="H10" s="135" t="str">
        <f>IF(LEN('Develop response'!H14)&gt;0,'Develop response'!H14,"")</f>
        <v/>
      </c>
      <c r="I10" s="34"/>
      <c r="J10" s="209"/>
    </row>
    <row r="11" spans="1:10" ht="51.75" thickBot="1" x14ac:dyDescent="0.25">
      <c r="A11" s="20" t="s">
        <v>106</v>
      </c>
      <c r="B11" s="230"/>
      <c r="C11" s="6"/>
      <c r="D11" s="68" t="str">
        <f>'Develop response'!D15</f>
        <v xml:space="preserve">
Targeted stakeholder and community engagement has been done when designing the relevant options.
</v>
      </c>
      <c r="E11" s="32"/>
      <c r="F11" s="128" t="str">
        <f>IF(LEN('Develop response'!F15)&gt;0,'Develop response'!F15,"")</f>
        <v/>
      </c>
      <c r="G11" s="129"/>
      <c r="H11" s="137" t="str">
        <f>IF(LEN('Develop response'!H15)&gt;0,'Develop response'!H15,"")</f>
        <v/>
      </c>
      <c r="I11" s="32"/>
      <c r="J11" s="210"/>
    </row>
    <row r="12" spans="1:10" ht="51" x14ac:dyDescent="0.2">
      <c r="A12" s="20" t="s">
        <v>130</v>
      </c>
      <c r="B12" s="223" t="s">
        <v>174</v>
      </c>
      <c r="D12" s="67" t="str">
        <f>'Design and deliver options'!D11</f>
        <v xml:space="preserve">
Stakeholder and community input has been sought for detailed options &amp; pilots design.
</v>
      </c>
      <c r="E12" s="34"/>
      <c r="F12" s="124" t="str">
        <f>IF(LEN('Design and deliver options'!F11)&gt;0,'Design and deliver options'!F11,"")</f>
        <v/>
      </c>
      <c r="G12" s="127"/>
      <c r="H12" s="135" t="str">
        <f>IF(LEN('Design and deliver options'!H11)&gt;0,'Design and deliver options'!H11,"")</f>
        <v/>
      </c>
      <c r="I12" s="34"/>
      <c r="J12" s="208"/>
    </row>
    <row r="13" spans="1:10" ht="51" x14ac:dyDescent="0.2">
      <c r="A13" s="20" t="s">
        <v>130</v>
      </c>
      <c r="B13" s="223"/>
      <c r="D13" s="80" t="str">
        <f>'Design and deliver options'!D12</f>
        <v xml:space="preserve">
Communication plan has been developed for water efficiency options and program.
</v>
      </c>
      <c r="E13" s="34"/>
      <c r="F13" s="126" t="str">
        <f>IF(LEN('Design and deliver options'!F12)&gt;0,'Design and deliver options'!F12,"")</f>
        <v/>
      </c>
      <c r="G13" s="127"/>
      <c r="H13" s="136" t="str">
        <f>IF(LEN('Design and deliver options'!H12)&gt;0,'Design and deliver options'!H12,"")</f>
        <v/>
      </c>
      <c r="I13" s="34"/>
      <c r="J13" s="209"/>
    </row>
    <row r="14" spans="1:10" ht="77.25" thickBot="1" x14ac:dyDescent="0.25">
      <c r="A14" s="21" t="s">
        <v>130</v>
      </c>
      <c r="B14" s="224"/>
      <c r="C14" s="6"/>
      <c r="D14" s="68" t="str">
        <f>'Design and deliver options'!D13</f>
        <v xml:space="preserve">
Process are in place to explore collaboration and partnership opportunities for R&amp;D, pilots and options delivery, and/or programs across boundaries.
</v>
      </c>
      <c r="E14" s="32"/>
      <c r="F14" s="128" t="str">
        <f>IF(LEN('Design and deliver options'!F13)&gt;0,'Design and deliver options'!F13,"")</f>
        <v/>
      </c>
      <c r="G14" s="129"/>
      <c r="H14" s="137" t="str">
        <f>IF(LEN('Design and deliver options'!H13)&gt;0,'Design and deliver options'!H13,"")</f>
        <v/>
      </c>
      <c r="I14" s="32"/>
      <c r="J14" s="210"/>
    </row>
    <row r="15" spans="1:10" ht="51" x14ac:dyDescent="0.2">
      <c r="A15" s="20" t="s">
        <v>157</v>
      </c>
      <c r="B15" s="225" t="s">
        <v>175</v>
      </c>
      <c r="C15" s="17"/>
      <c r="D15" s="67" t="str">
        <f>'Monitor, report, adapt'!D12</f>
        <v xml:space="preserve">
Stakeholders and community groups are included in review process as appropriate.
</v>
      </c>
      <c r="E15" s="34"/>
      <c r="F15" s="124" t="str">
        <f>IF(LEN('Monitor, report, adapt'!F12)&gt;0,'Monitor, report, adapt'!F12,"")</f>
        <v/>
      </c>
      <c r="G15" s="127"/>
      <c r="H15" s="138" t="str">
        <f>IF(LEN('Monitor, report, adapt'!H12)&gt;0,'Monitor, report, adapt'!H12,"")</f>
        <v/>
      </c>
      <c r="I15" s="34"/>
      <c r="J15" s="208"/>
    </row>
    <row r="16" spans="1:10" ht="64.5" thickBot="1" x14ac:dyDescent="0.25">
      <c r="A16" s="20" t="s">
        <v>157</v>
      </c>
      <c r="B16" s="226"/>
      <c r="C16" s="6"/>
      <c r="D16" s="68" t="str">
        <f>'Monitor, report, adapt'!D13</f>
        <v xml:space="preserve">
Stakeholder and community engagement comsiders proposed program refinement and lessons learnt.
</v>
      </c>
      <c r="E16" s="32"/>
      <c r="F16" s="128" t="str">
        <f>IF(LEN('Monitor, report, adapt'!F13)&gt;0,'Monitor, report, adapt'!F13,"")</f>
        <v/>
      </c>
      <c r="G16" s="129"/>
      <c r="H16" s="139" t="str">
        <f>IF(LEN('Monitor, report, adapt'!H13)&gt;0,'Monitor, report, adapt'!H13,"")</f>
        <v/>
      </c>
      <c r="I16" s="32"/>
      <c r="J16" s="210"/>
    </row>
    <row r="17" spans="10:10" x14ac:dyDescent="0.2">
      <c r="J17" s="60"/>
    </row>
    <row r="18" spans="10:10" x14ac:dyDescent="0.2">
      <c r="J18" s="60"/>
    </row>
  </sheetData>
  <sheetProtection algorithmName="SHA-512" hashValue="/B60isMrp4LeUfIiqmZc0VCDvLlbM6ytUOZXv1rUJV/NaZ+K2G6aoKztiGtAm0lvVfji7UINK1p/xNkrXaycjA==" saltValue="lP3ksmf6f1RhvN57VO0nfQ==" spinCount="100000" sheet="1" objects="1" scenarios="1"/>
  <mergeCells count="7">
    <mergeCell ref="B12:B14"/>
    <mergeCell ref="B15:B16"/>
    <mergeCell ref="B2:J2"/>
    <mergeCell ref="J5:J11"/>
    <mergeCell ref="J12:J14"/>
    <mergeCell ref="J15:J16"/>
    <mergeCell ref="B5:B11"/>
  </mergeCells>
  <conditionalFormatting sqref="F5:F7">
    <cfRule type="cellIs" dxfId="12" priority="60" operator="equal">
      <formula>INDEX(Criteria_Rating,5)</formula>
    </cfRule>
  </conditionalFormatting>
  <conditionalFormatting sqref="F15:F16">
    <cfRule type="cellIs" dxfId="11" priority="45" operator="equal">
      <formula>INDEX(Criteria_Rating,5)</formula>
    </cfRule>
  </conditionalFormatting>
  <conditionalFormatting sqref="F10:F11">
    <cfRule type="cellIs" dxfId="10" priority="3" operator="equal">
      <formula>INDEX(Criteria_Rating,5)</formula>
    </cfRule>
  </conditionalFormatting>
  <conditionalFormatting sqref="F8:F9">
    <cfRule type="cellIs" dxfId="9" priority="2" operator="equal">
      <formula>INDEX(Criteria_Rating,5)</formula>
    </cfRule>
  </conditionalFormatting>
  <conditionalFormatting sqref="F12:F14">
    <cfRule type="cellIs" dxfId="8" priority="1" operator="equal">
      <formula>INDEX(Criteria_Rating,5)</formula>
    </cfRule>
  </conditionalFormatting>
  <dataValidations count="2">
    <dataValidation type="textLength" operator="lessThan" allowBlank="1" showInputMessage="1" showErrorMessage="1" errorTitle="text limit" error="You have exceeded the 105 character limit" sqref="J12:J16" xr:uid="{8AFBCC79-F9B9-48CF-A93D-7D6B793201AD}">
      <formula1>106</formula1>
    </dataValidation>
    <dataValidation type="textLength" operator="lessThan" allowBlank="1" showInputMessage="1" showErrorMessage="1" errorTitle="text limit" error="You have exceeded the 125 character limit" sqref="J5:J11" xr:uid="{0343DB6F-9C50-45D7-A664-85251CAC3C75}">
      <formula1>126</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2469FF"/>
  </sheetPr>
  <dimension ref="A2:J18"/>
  <sheetViews>
    <sheetView showGridLines="0" showRowColHeaders="0" zoomScale="80" zoomScaleNormal="80" workbookViewId="0">
      <pane ySplit="4" topLeftCell="A5" activePane="bottomLeft" state="frozen"/>
      <selection activeCell="C26" sqref="C26"/>
      <selection pane="bottomLeft" activeCell="J5" sqref="J5:J12"/>
    </sheetView>
  </sheetViews>
  <sheetFormatPr defaultColWidth="9.140625" defaultRowHeight="14.25" x14ac:dyDescent="0.2"/>
  <cols>
    <col min="1" max="1" width="1.42578125" style="20" customWidth="1"/>
    <col min="2" max="2" width="35.42578125" style="1" customWidth="1"/>
    <col min="3" max="3" width="1.42578125" style="1" customWidth="1"/>
    <col min="4" max="4" width="45.42578125" style="1" customWidth="1"/>
    <col min="5" max="5" width="1.42578125" style="1" customWidth="1"/>
    <col min="6" max="6" width="21.42578125" style="1" bestFit="1" customWidth="1"/>
    <col min="7" max="7" width="1.42578125" style="1" customWidth="1"/>
    <col min="8" max="8" width="45.42578125" style="1" customWidth="1"/>
    <col min="9" max="9" width="1.42578125" style="1" customWidth="1"/>
    <col min="10" max="10" width="33.5703125" style="1" customWidth="1"/>
    <col min="11" max="16384" width="9.140625" style="1"/>
  </cols>
  <sheetData>
    <row r="2" spans="1:10" ht="27.75" x14ac:dyDescent="0.4">
      <c r="B2" s="227" t="str">
        <f>Enabling2</f>
        <v>Secure resourcing &amp; ensure governance</v>
      </c>
      <c r="C2" s="227"/>
      <c r="D2" s="227"/>
      <c r="E2" s="227"/>
      <c r="F2" s="227"/>
      <c r="G2" s="227"/>
      <c r="H2" s="227"/>
      <c r="I2" s="227"/>
      <c r="J2" s="227"/>
    </row>
    <row r="3" spans="1:10" ht="5.25" customHeight="1" x14ac:dyDescent="0.35">
      <c r="B3" s="2"/>
      <c r="C3" s="2"/>
      <c r="D3" s="2"/>
      <c r="E3" s="2"/>
      <c r="F3" s="2"/>
    </row>
    <row r="4" spans="1:10" ht="15.75" thickBot="1" x14ac:dyDescent="0.3">
      <c r="B4" s="10" t="s">
        <v>27</v>
      </c>
      <c r="C4" s="11"/>
      <c r="D4" s="10" t="s">
        <v>170</v>
      </c>
      <c r="E4" s="6"/>
      <c r="F4" s="10" t="s">
        <v>171</v>
      </c>
      <c r="G4" s="6"/>
      <c r="H4" s="10" t="s">
        <v>172</v>
      </c>
      <c r="I4" s="6"/>
      <c r="J4" s="61" t="s">
        <v>31</v>
      </c>
    </row>
    <row r="5" spans="1:10" ht="99.75" x14ac:dyDescent="0.2">
      <c r="A5" s="20" t="s">
        <v>57</v>
      </c>
      <c r="B5" s="228" t="s">
        <v>173</v>
      </c>
      <c r="C5" s="3"/>
      <c r="D5" s="63" t="str">
        <f>'Establish context'!D17</f>
        <v xml:space="preserve">
A clear governance structure gives oversight with balanced representation and authority, ensuring process is conducted robustly, outcomes are achieved and funding is allocated and used.
</v>
      </c>
      <c r="E5" s="35"/>
      <c r="F5" s="124" t="str">
        <f>IF(LEN('Establish context'!F17)&gt;0,'Establish context'!F17,"")</f>
        <v/>
      </c>
      <c r="G5" s="127" t="str">
        <f>IF(LEN('Establish context'!H17)&gt;0,'Establish context'!H17,"")</f>
        <v/>
      </c>
      <c r="H5" s="135" t="str">
        <f>IF(LEN('Establish context'!H17)&gt;0,'Establish context'!H17,"")</f>
        <v/>
      </c>
      <c r="I5" s="34"/>
      <c r="J5" s="208"/>
    </row>
    <row r="6" spans="1:10" ht="85.5" x14ac:dyDescent="0.2">
      <c r="A6" s="20" t="s">
        <v>57</v>
      </c>
      <c r="B6" s="229"/>
      <c r="C6" s="4"/>
      <c r="D6" s="64" t="str">
        <f>'Establish context'!D18</f>
        <v xml:space="preserve">
Resources are available to deliver all appropriate elements of the framework - not just options delivery. This includes funding, capacity &amp; capability.
</v>
      </c>
      <c r="E6" s="35"/>
      <c r="F6" s="126" t="str">
        <f>IF(LEN('Establish context'!F18)&gt;0,'Establish context'!F18,"")</f>
        <v/>
      </c>
      <c r="G6" s="127"/>
      <c r="H6" s="136" t="str">
        <f>IF(LEN('Establish context'!H18)&gt;0,'Establish context'!H18,"")</f>
        <v/>
      </c>
      <c r="I6" s="34"/>
      <c r="J6" s="209"/>
    </row>
    <row r="7" spans="1:10" ht="42.75" x14ac:dyDescent="0.2">
      <c r="A7" s="20" t="s">
        <v>57</v>
      </c>
      <c r="B7" s="229"/>
      <c r="C7" s="4"/>
      <c r="D7" s="64" t="str">
        <f>'Establish context'!D19</f>
        <v xml:space="preserve">
Roles and responsibilities are clear.
</v>
      </c>
      <c r="E7" s="35"/>
      <c r="F7" s="126" t="str">
        <f>IF(LEN('Establish context'!F19)&gt;0,'Establish context'!F19,"")</f>
        <v/>
      </c>
      <c r="G7" s="127"/>
      <c r="H7" s="136" t="str">
        <f>IF(LEN('Establish context'!H19)&gt;0,'Establish context'!H19,"")</f>
        <v/>
      </c>
      <c r="I7" s="34"/>
      <c r="J7" s="209"/>
    </row>
    <row r="8" spans="1:10" ht="72" thickBot="1" x14ac:dyDescent="0.25">
      <c r="A8" s="20" t="s">
        <v>57</v>
      </c>
      <c r="B8" s="229"/>
      <c r="C8" s="5"/>
      <c r="D8" s="65" t="str">
        <f>'Establish context'!D20</f>
        <v xml:space="preserve">
Technical steering group is established that can provide appropriate expertise and knowledge.
</v>
      </c>
      <c r="E8" s="36"/>
      <c r="F8" s="128" t="str">
        <f>IF(LEN('Establish context'!F20)&gt;0,'Establish context'!F20,"")</f>
        <v/>
      </c>
      <c r="G8" s="129"/>
      <c r="H8" s="137" t="str">
        <f>IF(LEN('Establish context'!H20)&gt;0,'Establish context'!H20,"")</f>
        <v/>
      </c>
      <c r="I8" s="34"/>
      <c r="J8" s="209"/>
    </row>
    <row r="9" spans="1:10" ht="72" thickBot="1" x14ac:dyDescent="0.25">
      <c r="A9" s="20" t="s">
        <v>84</v>
      </c>
      <c r="B9" s="229"/>
      <c r="C9" s="19"/>
      <c r="D9" s="79" t="str">
        <f>'Analyse situation'!D12</f>
        <v xml:space="preserve">
Sufficient capacity and capability is available to interrogate data and to model current and future demand (disaggregated).
</v>
      </c>
      <c r="E9" s="42"/>
      <c r="F9" s="130" t="str">
        <f>IF(LEN('Analyse situation'!F12)&gt;0,'Analyse situation'!F12,"")</f>
        <v/>
      </c>
      <c r="G9" s="131"/>
      <c r="H9" s="140" t="str">
        <f>IF(LEN('Analyse situation'!H12)&gt;0,'Analyse situation'!H12,"")</f>
        <v/>
      </c>
      <c r="I9" s="34"/>
      <c r="J9" s="209"/>
    </row>
    <row r="10" spans="1:10" ht="42.75" x14ac:dyDescent="0.2">
      <c r="A10" s="20" t="s">
        <v>110</v>
      </c>
      <c r="B10" s="229"/>
      <c r="D10" s="63" t="str">
        <f>'Develop response'!D16</f>
        <v xml:space="preserve">
Package of options approved.
</v>
      </c>
      <c r="E10" s="37"/>
      <c r="F10" s="124" t="str">
        <f>IF(LEN('Develop response'!F16)&gt;0,'Develop response'!F16,"")</f>
        <v/>
      </c>
      <c r="G10" s="127"/>
      <c r="H10" s="138" t="str">
        <f>IF(LEN('Develop response'!H16)&gt;0,'Develop response'!H16,"")</f>
        <v/>
      </c>
      <c r="I10" s="34"/>
      <c r="J10" s="209"/>
    </row>
    <row r="11" spans="1:10" ht="57" x14ac:dyDescent="0.2">
      <c r="A11" s="20" t="s">
        <v>110</v>
      </c>
      <c r="B11" s="229"/>
      <c r="D11" s="64" t="str">
        <f>'Develop response'!D17</f>
        <v xml:space="preserve">
Sufficient capacity and capability to identify and assess options.
</v>
      </c>
      <c r="E11" s="37"/>
      <c r="F11" s="126" t="str">
        <f>IF(LEN('Develop response'!F17)&gt;0,'Develop response'!F17,"")</f>
        <v/>
      </c>
      <c r="G11" s="127"/>
      <c r="H11" s="136" t="str">
        <f>IF(LEN('Develop response'!H17)&gt;0,'Develop response'!H17,"")</f>
        <v/>
      </c>
      <c r="I11" s="34"/>
      <c r="J11" s="209"/>
    </row>
    <row r="12" spans="1:10" ht="86.25" thickBot="1" x14ac:dyDescent="0.25">
      <c r="A12" s="20" t="s">
        <v>110</v>
      </c>
      <c r="B12" s="230"/>
      <c r="C12" s="6"/>
      <c r="D12" s="65" t="str">
        <f>'Develop response'!D18</f>
        <v xml:space="preserve">
Enough funding (includign collaborative funding) has been secured to design, deliver, evaluated and report on all options, including R&amp;D.
</v>
      </c>
      <c r="E12" s="33"/>
      <c r="F12" s="128" t="str">
        <f>IF(LEN('Develop response'!F18)&gt;0,'Develop response'!F18,"")</f>
        <v/>
      </c>
      <c r="G12" s="129"/>
      <c r="H12" s="137" t="str">
        <f>IF(LEN('Develop response'!H18)&gt;0,'Develop response'!H18,"")</f>
        <v/>
      </c>
      <c r="I12" s="32"/>
      <c r="J12" s="210"/>
    </row>
    <row r="13" spans="1:10" ht="71.25" x14ac:dyDescent="0.2">
      <c r="A13" s="20" t="s">
        <v>135</v>
      </c>
      <c r="B13" s="223" t="s">
        <v>174</v>
      </c>
      <c r="D13" s="63" t="str">
        <f>'Design and deliver options'!D14</f>
        <v xml:space="preserve">
Detailed delivery of options/ R&amp;D endorsed including implementation, review, expansion, end of options.
</v>
      </c>
      <c r="E13" s="37"/>
      <c r="F13" s="124" t="str">
        <f>IF(LEN('Design and deliver options'!F14)&gt;0,'Design and deliver options'!F14,"")</f>
        <v/>
      </c>
      <c r="G13" s="127"/>
      <c r="H13" s="135" t="str">
        <f>IF(LEN('Design and deliver options'!H14)&gt;0,'Design and deliver options'!H14,"")</f>
        <v/>
      </c>
      <c r="I13" s="34"/>
      <c r="J13" s="208"/>
    </row>
    <row r="14" spans="1:10" ht="85.5" x14ac:dyDescent="0.2">
      <c r="A14" s="20" t="s">
        <v>135</v>
      </c>
      <c r="B14" s="223"/>
      <c r="D14" s="64" t="str">
        <f>'Design and deliver options'!D15</f>
        <v xml:space="preserve">
Multi-disciplinary team is established with the capacity and capability to deliver the full program, with clearly assigned roles and responsibilities.
</v>
      </c>
      <c r="E14" s="37"/>
      <c r="F14" s="126" t="str">
        <f>IF(LEN('Design and deliver options'!F15)&gt;0,'Design and deliver options'!F15,"")</f>
        <v/>
      </c>
      <c r="G14" s="127"/>
      <c r="H14" s="136" t="str">
        <f>IF(LEN('Design and deliver options'!H15)&gt;0,'Design and deliver options'!H15,"")</f>
        <v/>
      </c>
      <c r="I14" s="34"/>
      <c r="J14" s="209"/>
    </row>
    <row r="15" spans="1:10" ht="72" thickBot="1" x14ac:dyDescent="0.25">
      <c r="A15" s="20" t="s">
        <v>135</v>
      </c>
      <c r="B15" s="224"/>
      <c r="C15" s="6"/>
      <c r="D15" s="65" t="str">
        <f>'Design and deliver options'!D16</f>
        <v xml:space="preserve">
Enough fundingis secured to design, deliver, evaluated and report on all options, including R&amp;D/ pilots.
</v>
      </c>
      <c r="E15" s="33"/>
      <c r="F15" s="128" t="str">
        <f>IF(LEN('Design and deliver options'!F16)&gt;0,'Design and deliver options'!F16,"")</f>
        <v/>
      </c>
      <c r="G15" s="129"/>
      <c r="H15" s="137" t="str">
        <f>IF(LEN('Design and deliver options'!H16)&gt;0,'Design and deliver options'!H16,"")</f>
        <v/>
      </c>
      <c r="I15" s="32"/>
      <c r="J15" s="210"/>
    </row>
    <row r="16" spans="1:10" ht="42.75" x14ac:dyDescent="0.2">
      <c r="A16" s="20" t="s">
        <v>161</v>
      </c>
      <c r="B16" s="234" t="s">
        <v>175</v>
      </c>
      <c r="D16" s="63" t="str">
        <f>'Monitor, report, adapt'!D14</f>
        <v xml:space="preserve">
Program reporting, proposed adaptations and forward program are all endorsed. 
</v>
      </c>
      <c r="E16" s="37"/>
      <c r="F16" s="124" t="str">
        <f>IF(LEN('Monitor, report, adapt'!F14)&gt;0,'Monitor, report, adapt'!F14,"")</f>
        <v/>
      </c>
      <c r="G16" s="127"/>
      <c r="H16" s="135" t="str">
        <f>IF(LEN('Monitor, report, adapt'!H14)&gt;0,'Monitor, report, adapt'!H14,"")</f>
        <v/>
      </c>
      <c r="I16" s="34"/>
      <c r="J16" s="231"/>
    </row>
    <row r="17" spans="1:10" ht="85.5" x14ac:dyDescent="0.2">
      <c r="A17" s="20" t="s">
        <v>161</v>
      </c>
      <c r="B17" s="234"/>
      <c r="D17" s="64" t="str">
        <f>'Monitor, report, adapt'!D15</f>
        <v xml:space="preserve">
The efficacy of resourcing and funding to achieve overall program objectives, accounting for lessons learnt, has been reviewed.
</v>
      </c>
      <c r="E17" s="37"/>
      <c r="F17" s="126" t="str">
        <f>IF(LEN('Monitor, report, adapt'!F15)&gt;0,'Monitor, report, adapt'!F15,"")</f>
        <v/>
      </c>
      <c r="G17" s="127"/>
      <c r="H17" s="136" t="str">
        <f>IF(LEN('Monitor, report, adapt'!H15)&gt;0,'Monitor, report, adapt'!H15,"")</f>
        <v/>
      </c>
      <c r="I17" s="34"/>
      <c r="J17" s="232"/>
    </row>
    <row r="18" spans="1:10" ht="57.75" thickBot="1" x14ac:dyDescent="0.25">
      <c r="A18" s="20" t="s">
        <v>161</v>
      </c>
      <c r="B18" s="226"/>
      <c r="C18" s="6"/>
      <c r="D18" s="65" t="str">
        <f>'Monitor, report, adapt'!D16</f>
        <v xml:space="preserve">
Capacity and capability to do evaluation for options, program and process.
</v>
      </c>
      <c r="E18" s="33"/>
      <c r="F18" s="128" t="str">
        <f>IF(LEN('Monitor, report, adapt'!F16)&gt;0,'Monitor, report, adapt'!F16,"")</f>
        <v/>
      </c>
      <c r="G18" s="129"/>
      <c r="H18" s="137" t="str">
        <f>IF(LEN('Monitor, report, adapt'!H16)&gt;0,'Monitor, report, adapt'!H16,"")</f>
        <v/>
      </c>
      <c r="I18" s="32"/>
      <c r="J18" s="233"/>
    </row>
  </sheetData>
  <sheetProtection algorithmName="SHA-512" hashValue="//g8Vx96QhUDeyF1cJMjEhxRxNXdYZnIRCeXaQJo0LA60V+zVUEnq0IiniMbHzyTRZVytyMtuTSwPeG989ubvQ==" saltValue="HsYvkg1qVpC6cRUaZ9RARw==" spinCount="100000" sheet="1" objects="1" scenarios="1"/>
  <mergeCells count="7">
    <mergeCell ref="J5:J12"/>
    <mergeCell ref="J13:J15"/>
    <mergeCell ref="J16:J18"/>
    <mergeCell ref="B2:J2"/>
    <mergeCell ref="B5:B12"/>
    <mergeCell ref="B16:B18"/>
    <mergeCell ref="B13:B15"/>
  </mergeCells>
  <conditionalFormatting sqref="F5:F8">
    <cfRule type="cellIs" dxfId="7" priority="64" operator="equal">
      <formula>INDEX(Criteria_Rating,5)</formula>
    </cfRule>
  </conditionalFormatting>
  <conditionalFormatting sqref="F16:F18">
    <cfRule type="cellIs" dxfId="6" priority="49" operator="equal">
      <formula>INDEX(Criteria_Rating,5)</formula>
    </cfRule>
  </conditionalFormatting>
  <conditionalFormatting sqref="F9">
    <cfRule type="cellIs" dxfId="5" priority="38" operator="equal">
      <formula>INDEX(Criteria_Rating,5)</formula>
    </cfRule>
  </conditionalFormatting>
  <conditionalFormatting sqref="F13:F15">
    <cfRule type="cellIs" dxfId="4" priority="2" operator="equal">
      <formula>INDEX(Criteria_Rating,5)</formula>
    </cfRule>
  </conditionalFormatting>
  <conditionalFormatting sqref="F10:F12">
    <cfRule type="cellIs" dxfId="3" priority="1" operator="equal">
      <formula>INDEX(Criteria_Rating,5)</formula>
    </cfRule>
  </conditionalFormatting>
  <dataValidations count="2">
    <dataValidation type="textLength" operator="lessThan" allowBlank="1" showInputMessage="1" showErrorMessage="1" errorTitle="text limit" error="You have exceeded the 125 character limit" sqref="J5:J12" xr:uid="{43ECABD2-EAAC-4D84-B79D-BDD598252237}">
      <formula1>126</formula1>
    </dataValidation>
    <dataValidation type="textLength" operator="lessThan" allowBlank="1" showInputMessage="1" showErrorMessage="1" errorTitle="text limit" error="You have exceeded the 105 character limit" sqref="J13:J15 J16:J18" xr:uid="{CA0C634D-8DB7-4912-BA54-235CC6877B3A}">
      <formula1>106</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45bafc-2adf-45df-80e0-1cb2988734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F6D1C1F98C9044A480671A19155AAF" ma:contentTypeVersion="14" ma:contentTypeDescription="Create a new document." ma:contentTypeScope="" ma:versionID="d624fc1a647cf704671c14aa353e7d65">
  <xsd:schema xmlns:xsd="http://www.w3.org/2001/XMLSchema" xmlns:xs="http://www.w3.org/2001/XMLSchema" xmlns:p="http://schemas.microsoft.com/office/2006/metadata/properties" xmlns:ns2="7b45bafc-2adf-45df-80e0-1cb298873403" xmlns:ns3="d9442cab-60fb-48fe-b2be-bbb306c6686a" targetNamespace="http://schemas.microsoft.com/office/2006/metadata/properties" ma:root="true" ma:fieldsID="b1fdae235cb7d79b22235a463c08cc7c" ns2:_="" ns3:_="">
    <xsd:import namespace="7b45bafc-2adf-45df-80e0-1cb298873403"/>
    <xsd:import namespace="d9442cab-60fb-48fe-b2be-bbb306c66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5bafc-2adf-45df-80e0-1cb2988734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442cab-60fb-48fe-b2be-bbb306c668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D6694-D094-4E0F-9F48-62DB936CE73A}">
  <ds:schemaRefs>
    <ds:schemaRef ds:uri="http://schemas.microsoft.com/sharepoint/v3/contenttype/forms"/>
  </ds:schemaRefs>
</ds:datastoreItem>
</file>

<file path=customXml/itemProps2.xml><?xml version="1.0" encoding="utf-8"?>
<ds:datastoreItem xmlns:ds="http://schemas.openxmlformats.org/officeDocument/2006/customXml" ds:itemID="{E632D4B2-9C44-4B6A-AABD-D7AA2181F138}">
  <ds:schemaRefs>
    <ds:schemaRef ds:uri="http://purl.org/dc/terms/"/>
    <ds:schemaRef ds:uri="7b45bafc-2adf-45df-80e0-1cb298873403"/>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d9442cab-60fb-48fe-b2be-bbb306c6686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159065-9BF1-4015-8450-A65225B6E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5bafc-2adf-45df-80e0-1cb298873403"/>
    <ds:schemaRef ds:uri="d9442cab-60fb-48fe-b2be-bbb306c66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Home</vt:lpstr>
      <vt:lpstr>Framework</vt:lpstr>
      <vt:lpstr>Establish context</vt:lpstr>
      <vt:lpstr>Analyse situation</vt:lpstr>
      <vt:lpstr>Develop response</vt:lpstr>
      <vt:lpstr>Design and deliver options</vt:lpstr>
      <vt:lpstr>Monitor, report, adapt</vt:lpstr>
      <vt:lpstr>Community &amp; stakeholders</vt:lpstr>
      <vt:lpstr>Resourcing &amp; governance</vt:lpstr>
      <vt:lpstr>Knowledge sharing</vt:lpstr>
      <vt:lpstr>RawResults</vt:lpstr>
      <vt:lpstr>Raw Calcs</vt:lpstr>
      <vt:lpstr>Criteria_Points</vt:lpstr>
      <vt:lpstr>Criteria_Rating</vt:lpstr>
      <vt:lpstr>MaxScore</vt:lpstr>
      <vt:lpstr>Score_Lower</vt:lpstr>
      <vt:lpstr>Score_Points</vt:lpstr>
      <vt:lpstr>Score_Upper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 Chau</dc:creator>
  <cp:keywords/>
  <dc:description/>
  <cp:lastModifiedBy>Samantha Russell</cp:lastModifiedBy>
  <cp:revision/>
  <dcterms:created xsi:type="dcterms:W3CDTF">2021-01-13T23:33:40Z</dcterms:created>
  <dcterms:modified xsi:type="dcterms:W3CDTF">2023-01-19T04:54:45Z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a6c3db-1667-4f49-995a-8b9973972958_Enabled">
    <vt:lpwstr>true</vt:lpwstr>
  </property>
  <property fmtid="{D5CDD505-2E9C-101B-9397-08002B2CF9AE}" pid="3" name="MSIP_Label_51a6c3db-1667-4f49-995a-8b9973972958_SetDate">
    <vt:lpwstr>2021-03-04T06:05:58Z</vt:lpwstr>
  </property>
  <property fmtid="{D5CDD505-2E9C-101B-9397-08002B2CF9AE}" pid="4" name="MSIP_Label_51a6c3db-1667-4f49-995a-8b9973972958_Method">
    <vt:lpwstr>Standard</vt:lpwstr>
  </property>
  <property fmtid="{D5CDD505-2E9C-101B-9397-08002B2CF9AE}" pid="5" name="MSIP_Label_51a6c3db-1667-4f49-995a-8b9973972958_Name">
    <vt:lpwstr>UTS-Internal</vt:lpwstr>
  </property>
  <property fmtid="{D5CDD505-2E9C-101B-9397-08002B2CF9AE}" pid="6" name="MSIP_Label_51a6c3db-1667-4f49-995a-8b9973972958_SiteId">
    <vt:lpwstr>e8911c26-cf9f-4a9c-878e-527807be8791</vt:lpwstr>
  </property>
  <property fmtid="{D5CDD505-2E9C-101B-9397-08002B2CF9AE}" pid="7" name="MSIP_Label_51a6c3db-1667-4f49-995a-8b9973972958_ActionId">
    <vt:lpwstr>1f3790e5-6427-4f26-8aad-41df465763e5</vt:lpwstr>
  </property>
  <property fmtid="{D5CDD505-2E9C-101B-9397-08002B2CF9AE}" pid="8" name="MSIP_Label_51a6c3db-1667-4f49-995a-8b9973972958_ContentBits">
    <vt:lpwstr>0</vt:lpwstr>
  </property>
  <property fmtid="{D5CDD505-2E9C-101B-9397-08002B2CF9AE}" pid="9" name="ContentTypeId">
    <vt:lpwstr>0x01010049F6D1C1F98C9044A480671A19155AAF</vt:lpwstr>
  </property>
  <property fmtid="{D5CDD505-2E9C-101B-9397-08002B2CF9AE}" pid="10" name="MediaServiceImageTags">
    <vt:lpwstr/>
  </property>
</Properties>
</file>